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updateLinks="never" defaultThemeVersion="124226"/>
  <mc:AlternateContent xmlns:mc="http://schemas.openxmlformats.org/markup-compatibility/2006">
    <mc:Choice Requires="x15">
      <x15ac:absPath xmlns:x15ac="http://schemas.microsoft.com/office/spreadsheetml/2010/11/ac" url="K:\0_Zentralordner_Archiv\3_Mustervorlagen\zBRW-Rechner\"/>
    </mc:Choice>
  </mc:AlternateContent>
  <xr:revisionPtr revIDLastSave="0" documentId="13_ncr:1_{0647FCE2-4B89-443E-8DFB-98A068631237}" xr6:coauthVersionLast="36" xr6:coauthVersionMax="36" xr10:uidLastSave="{00000000-0000-0000-0000-000000000000}"/>
  <bookViews>
    <workbookView xWindow="0" yWindow="0" windowWidth="38400" windowHeight="17625" xr2:uid="{00000000-000D-0000-FFFF-FFFF00000000}"/>
  </bookViews>
  <sheets>
    <sheet name="BRW alle" sheetId="7" r:id="rId1"/>
    <sheet name="BRW Innenstadt" sheetId="12" r:id="rId2"/>
    <sheet name="GFZ- Umrechnungstabelle" sheetId="2" r:id="rId3"/>
    <sheet name="Umrechnungsfaktor Fläche" sheetId="3" r:id="rId4"/>
    <sheet name="Tiefenabstellung" sheetId="6" r:id="rId5"/>
    <sheet name="GA Zonale BRW" sheetId="13" r:id="rId6"/>
  </sheets>
  <externalReferences>
    <externalReference r:id="rId7"/>
    <externalReference r:id="rId8"/>
  </externalReferences>
  <definedNames>
    <definedName name="_xlnm.Print_Titles" localSheetId="5">'GA Zonale BRW'!$1:$1</definedName>
    <definedName name="NHK_STT">#REF!</definedName>
    <definedName name="Wohnhaus">#REF!</definedName>
    <definedName name="Wohnlage">[1]Koeffizienten!$F$2:$F$6</definedName>
  </definedNames>
  <calcPr calcId="191029"/>
</workbook>
</file>

<file path=xl/calcChain.xml><?xml version="1.0" encoding="utf-8"?>
<calcChain xmlns="http://schemas.openxmlformats.org/spreadsheetml/2006/main">
  <c r="B16" i="7" l="1"/>
  <c r="B15" i="7"/>
  <c r="B14" i="7"/>
  <c r="B13" i="7"/>
  <c r="B12" i="7"/>
  <c r="B11" i="7"/>
  <c r="B10" i="7"/>
  <c r="B9" i="7"/>
  <c r="B8" i="7"/>
  <c r="B7" i="7"/>
  <c r="B6" i="7"/>
  <c r="B5" i="7"/>
  <c r="B4" i="7"/>
  <c r="B12" i="12" l="1"/>
  <c r="B11" i="12"/>
  <c r="B10" i="12"/>
  <c r="B9" i="12"/>
  <c r="B8" i="12"/>
  <c r="B7" i="12"/>
  <c r="B6" i="12"/>
  <c r="B5" i="12"/>
  <c r="B4" i="12"/>
  <c r="E10" i="12" l="1"/>
  <c r="A25" i="12"/>
  <c r="A23" i="12"/>
  <c r="A30" i="7"/>
  <c r="A28" i="7"/>
  <c r="I10" i="7" l="1"/>
  <c r="E10" i="7" s="1"/>
  <c r="C11" i="7"/>
  <c r="D22" i="7"/>
  <c r="J9" i="12"/>
  <c r="I9" i="12" s="1"/>
  <c r="H10" i="12"/>
  <c r="J7" i="7"/>
  <c r="K7" i="7" s="1"/>
  <c r="J6" i="7"/>
  <c r="K6" i="7" s="1"/>
  <c r="C11" i="12"/>
  <c r="D17" i="12"/>
  <c r="I12" i="7"/>
  <c r="I13" i="7"/>
  <c r="I14" i="7"/>
  <c r="E18" i="12"/>
  <c r="H18" i="12"/>
  <c r="G18" i="12"/>
  <c r="E5" i="12"/>
  <c r="E8" i="12" s="1"/>
  <c r="F18" i="12"/>
  <c r="H6" i="12"/>
  <c r="H7" i="12"/>
  <c r="B14" i="12"/>
  <c r="H23" i="7"/>
  <c r="E23" i="7"/>
  <c r="F23" i="7"/>
  <c r="G23" i="7"/>
  <c r="I23" i="7"/>
  <c r="J11" i="7"/>
  <c r="K11" i="7" s="1"/>
  <c r="J12" i="7"/>
  <c r="K12" i="7" s="1"/>
  <c r="E15" i="7"/>
  <c r="I6" i="7"/>
  <c r="I7" i="7"/>
  <c r="E8" i="7"/>
  <c r="B17" i="7"/>
  <c r="I17" i="12" l="1"/>
  <c r="F5" i="12" s="1"/>
  <c r="H5" i="12" s="1"/>
  <c r="H8" i="12" s="1"/>
  <c r="F8" i="12" s="1"/>
  <c r="E3" i="7"/>
  <c r="I15" i="7"/>
  <c r="H15" i="7" s="1"/>
  <c r="J9" i="7" s="1"/>
  <c r="F16" i="7"/>
  <c r="J22" i="7"/>
  <c r="F5" i="7" s="1"/>
  <c r="I5" i="7" s="1"/>
  <c r="I8" i="7" s="1"/>
  <c r="F8" i="7" s="1"/>
  <c r="I10" i="12"/>
  <c r="J10" i="12"/>
  <c r="I12" i="12" s="1"/>
  <c r="C13" i="7"/>
  <c r="J5" i="7" l="1"/>
  <c r="J10" i="7"/>
  <c r="K10" i="7" s="1"/>
  <c r="K9" i="7"/>
  <c r="H16" i="7" l="1"/>
  <c r="J1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Kuster, Martin</author>
    <author>DWeissgerber</author>
  </authors>
  <commentList>
    <comment ref="E11" authorId="0" shapeId="0" xr:uid="{4AB6F662-2F08-46EF-A128-54544CFE04EB}">
      <text>
        <r>
          <rPr>
            <b/>
            <sz val="9"/>
            <color indexed="81"/>
            <rFont val="Segoe UI"/>
            <family val="2"/>
          </rPr>
          <t>Kuster, Martin:</t>
        </r>
        <r>
          <rPr>
            <sz val="9"/>
            <color indexed="81"/>
            <rFont val="Segoe UI"/>
            <family val="2"/>
          </rPr>
          <t xml:space="preserve">
Hier soll die GFZ relevante Grundstücksfläche angegeben werden. Nicht die gesamte Baulandfläche. 
Im Einzelfall ist die berechnete Fläche nicht logisch bzw. spiegelt die Realtität nicht wieder. Dies ist sachverständig zu würdigen.</t>
        </r>
      </text>
    </comment>
    <comment ref="H15" authorId="1" shapeId="0" xr:uid="{00000000-0006-0000-0000-000001000000}">
      <text>
        <r>
          <rPr>
            <sz val="11"/>
            <color indexed="81"/>
            <rFont val="Tahoma"/>
            <family val="2"/>
          </rPr>
          <t>Die GFZ kann max. 2,5 erreichen</t>
        </r>
        <r>
          <rPr>
            <sz val="8"/>
            <color indexed="81"/>
            <rFont val="Tahoma"/>
            <family val="2"/>
          </rPr>
          <t xml:space="preserve">
</t>
        </r>
      </text>
    </comment>
    <comment ref="A17" authorId="1" shapeId="0" xr:uid="{00000000-0006-0000-0000-000002000000}">
      <text>
        <r>
          <rPr>
            <sz val="8"/>
            <color indexed="81"/>
            <rFont val="Tahoma"/>
            <family val="2"/>
          </rPr>
          <t xml:space="preserve">Maßnahmen nach BauGB: Angabe des Verfahrensgrundes. 
San = Sanierungsgebiet, 
Entw  = Entwicklungsbereich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DWeissgerber</author>
  </authors>
  <commentList>
    <comment ref="A14" authorId="0" shapeId="0" xr:uid="{00000000-0006-0000-0100-000001000000}">
      <text>
        <r>
          <rPr>
            <sz val="8"/>
            <color indexed="81"/>
            <rFont val="Tahoma"/>
            <family val="2"/>
          </rPr>
          <t xml:space="preserve">Maßnahmen nach BauGB: Angabe des Verfahrensgrundes. 
San = Sanierungsgebiet, 
Entw  = Entwicklungsbereich
</t>
        </r>
      </text>
    </comment>
  </commentList>
</comments>
</file>

<file path=xl/sharedStrings.xml><?xml version="1.0" encoding="utf-8"?>
<sst xmlns="http://schemas.openxmlformats.org/spreadsheetml/2006/main" count="5849" uniqueCount="169">
  <si>
    <t>Ortsteil</t>
  </si>
  <si>
    <t>Nutzungsart</t>
  </si>
  <si>
    <t>Geschosse</t>
  </si>
  <si>
    <t>GFZ</t>
  </si>
  <si>
    <t>GRZ</t>
  </si>
  <si>
    <t>Bewertungsgrundstück</t>
  </si>
  <si>
    <t>Fläche</t>
  </si>
  <si>
    <t>Faktor</t>
  </si>
  <si>
    <t>Grundstückstiefe</t>
  </si>
  <si>
    <t>Tiefe in m</t>
  </si>
  <si>
    <t>Baulandfläche</t>
  </si>
  <si>
    <t>absoluter Bodenwert</t>
  </si>
  <si>
    <t>zonaler Bodenrichtwert</t>
  </si>
  <si>
    <t>Entwicklungszustand</t>
  </si>
  <si>
    <t>ergänzende Nutzungsart</t>
  </si>
  <si>
    <t>Baulandtiefe GFZ</t>
  </si>
  <si>
    <t>Lagepunkte</t>
  </si>
  <si>
    <t>Verfahrensgrund</t>
  </si>
  <si>
    <t>Verfahrenszustand</t>
  </si>
  <si>
    <t>Nr. zonaler BRW</t>
  </si>
  <si>
    <t>zonaler BRW (ebfrei)</t>
  </si>
  <si>
    <t>Grundstücksfläche</t>
  </si>
  <si>
    <t>GFZ relevante</t>
  </si>
  <si>
    <t>bebaute Fläche Hauptgebäude</t>
  </si>
  <si>
    <t>Art der Nutzung (WR / MI)</t>
  </si>
  <si>
    <t>Grundstückszuschnitt, Topographie</t>
  </si>
  <si>
    <t>wertbeeinflussende Rechte</t>
  </si>
  <si>
    <t>Anpassung Grundstücksfläche</t>
  </si>
  <si>
    <t>Breite</t>
  </si>
  <si>
    <t>Baulandtiefe</t>
  </si>
  <si>
    <t>Anz. Geschosse</t>
  </si>
  <si>
    <t>Geschossfläche</t>
  </si>
  <si>
    <t>KG</t>
  </si>
  <si>
    <t>DG</t>
  </si>
  <si>
    <t>ausbaufähig?</t>
  </si>
  <si>
    <t>Korrekturfaktor
Vorschlag</t>
  </si>
  <si>
    <t>Korrekturfaktor
Bewertungs-
ansatz</t>
  </si>
  <si>
    <t>Souterain?</t>
  </si>
  <si>
    <t>Maß mögliche bauliche Nutzung GFZ</t>
  </si>
  <si>
    <t>restliche Hinterland</t>
  </si>
  <si>
    <t>Bemerkungen für Anpassung:</t>
  </si>
  <si>
    <t>norm. relativer Bodenwert der Bauland-
fläche des Bewertungsgrundstück €/m²</t>
  </si>
  <si>
    <t>Art</t>
  </si>
  <si>
    <t>Lage</t>
  </si>
  <si>
    <t>Rechte</t>
  </si>
  <si>
    <t>bebaute Fläche Nebengebäude 1</t>
  </si>
  <si>
    <t>bebaute Fläche Nebengebäude 2</t>
  </si>
  <si>
    <t>bebaute Fläche insgesamt</t>
  </si>
  <si>
    <t>Hinterlandfläche</t>
  </si>
  <si>
    <r>
      <t xml:space="preserve">Lagemerkmale </t>
    </r>
    <r>
      <rPr>
        <sz val="10"/>
        <color indexed="8"/>
        <rFont val="Arial"/>
        <family val="2"/>
      </rPr>
      <t>(rd. +/- 10 %)</t>
    </r>
  </si>
  <si>
    <t>Erläuterung</t>
  </si>
  <si>
    <t>Ermittlungsstichtag</t>
  </si>
  <si>
    <t>wertrelevante
Grundstückstiefe</t>
  </si>
  <si>
    <t>Fläche aus Tiefe x Breie =</t>
  </si>
  <si>
    <t>wertrelvante Grundstücksfläche</t>
  </si>
  <si>
    <t>Abstellung auf Grundstückstiefe</t>
  </si>
  <si>
    <t>Tiefe</t>
  </si>
  <si>
    <t>Art der Nutzung (MK / MI)</t>
  </si>
  <si>
    <r>
      <t>Lagemerkmale</t>
    </r>
    <r>
      <rPr>
        <sz val="10"/>
        <color indexed="8"/>
        <rFont val="Arial"/>
        <family val="2"/>
      </rPr>
      <t xml:space="preserve">
Ecklage, Passantenfrequenz</t>
    </r>
  </si>
  <si>
    <t>Grundstückstiefe
zonaler BRW</t>
  </si>
  <si>
    <r>
      <t xml:space="preserve">Lagepunkte
</t>
    </r>
    <r>
      <rPr>
        <sz val="11"/>
        <rFont val="Arial"/>
        <family val="2"/>
      </rPr>
      <t>Passantenfrequenz</t>
    </r>
  </si>
  <si>
    <t>Grundstücksfläche insg.:</t>
  </si>
  <si>
    <t>Bezeichnung Bewertungsobjekt:</t>
  </si>
  <si>
    <t>BRW-Nr.</t>
  </si>
  <si>
    <t>Bodenrichtwert (EUR/qm)</t>
  </si>
  <si>
    <t>Farbe BRW</t>
  </si>
  <si>
    <t>Ergänzende Nutzung</t>
  </si>
  <si>
    <t>Geschosszahl</t>
  </si>
  <si>
    <t>GFZ-Baulandtiefe</t>
  </si>
  <si>
    <t>BRW-Text Ostwert</t>
  </si>
  <si>
    <t>BRW-Text Nordwert</t>
  </si>
  <si>
    <t>Stichtag BRW</t>
  </si>
  <si>
    <t>Innenstadt</t>
  </si>
  <si>
    <t>B</t>
  </si>
  <si>
    <t>MK</t>
  </si>
  <si>
    <t>IV-VI</t>
  </si>
  <si>
    <t>V-VI</t>
  </si>
  <si>
    <t>IV-V</t>
  </si>
  <si>
    <t>V</t>
  </si>
  <si>
    <t>MI</t>
  </si>
  <si>
    <t>IV-VIII</t>
  </si>
  <si>
    <t>II-IV</t>
  </si>
  <si>
    <t>IV</t>
  </si>
  <si>
    <t>III-V</t>
  </si>
  <si>
    <t>II-III</t>
  </si>
  <si>
    <t>III-IV</t>
  </si>
  <si>
    <t>III-VIII</t>
  </si>
  <si>
    <t>IV-VII</t>
  </si>
  <si>
    <t>VI-VIII</t>
  </si>
  <si>
    <t>II-VII</t>
  </si>
  <si>
    <t>III-VI</t>
  </si>
  <si>
    <t>II-V</t>
  </si>
  <si>
    <t>W</t>
  </si>
  <si>
    <t>SF</t>
  </si>
  <si>
    <t>SN</t>
  </si>
  <si>
    <t>Eckesey</t>
  </si>
  <si>
    <t>G</t>
  </si>
  <si>
    <t>SO</t>
  </si>
  <si>
    <t>Altenhagen</t>
  </si>
  <si>
    <t>I-II</t>
  </si>
  <si>
    <t>II</t>
  </si>
  <si>
    <t>III-VII</t>
  </si>
  <si>
    <t>I-III</t>
  </si>
  <si>
    <t>Fleyerviertel</t>
  </si>
  <si>
    <t>II-VIII</t>
  </si>
  <si>
    <t>LF</t>
  </si>
  <si>
    <t>Eppenhausen</t>
  </si>
  <si>
    <t>I</t>
  </si>
  <si>
    <t>III</t>
  </si>
  <si>
    <t>IV-XII</t>
  </si>
  <si>
    <t>R</t>
  </si>
  <si>
    <t>F</t>
  </si>
  <si>
    <t>Emst</t>
  </si>
  <si>
    <t>XVII</t>
  </si>
  <si>
    <t>VIII</t>
  </si>
  <si>
    <t>Eilpe</t>
  </si>
  <si>
    <t>I-IV</t>
  </si>
  <si>
    <t>IV-IX</t>
  </si>
  <si>
    <t>Selbecke</t>
  </si>
  <si>
    <t>ASB</t>
  </si>
  <si>
    <t>Westerbauer</t>
  </si>
  <si>
    <t>Tücking-Kuhlerkamp</t>
  </si>
  <si>
    <t>Haspe</t>
  </si>
  <si>
    <t>SE</t>
  </si>
  <si>
    <t>MD</t>
  </si>
  <si>
    <t>VI</t>
  </si>
  <si>
    <t>Vorhalle</t>
  </si>
  <si>
    <t>VII</t>
  </si>
  <si>
    <t>III-X</t>
  </si>
  <si>
    <t>VI-XII</t>
  </si>
  <si>
    <t>Boele</t>
  </si>
  <si>
    <t>VII-XXII</t>
  </si>
  <si>
    <t>XIII</t>
  </si>
  <si>
    <t>Boelerheide</t>
  </si>
  <si>
    <t>Fley</t>
  </si>
  <si>
    <t>Halden</t>
  </si>
  <si>
    <t>Herbeck</t>
  </si>
  <si>
    <t>E</t>
  </si>
  <si>
    <t>Haßley-Holthausen</t>
  </si>
  <si>
    <t>Hohenlimburg</t>
  </si>
  <si>
    <t>Elsey</t>
  </si>
  <si>
    <t>Reh-Henkhausen</t>
  </si>
  <si>
    <t>VIII-XI</t>
  </si>
  <si>
    <t>Berchum</t>
  </si>
  <si>
    <t>Garenfeld</t>
  </si>
  <si>
    <t>Dahl-Rummenohl</t>
  </si>
  <si>
    <t>Oberhagen</t>
  </si>
  <si>
    <t>Delstern</t>
  </si>
  <si>
    <t>Wehringhausen</t>
  </si>
  <si>
    <t>Legende der farblichen Unterscheidung:</t>
  </si>
  <si>
    <t>Eingabefelder für beliebigen Text</t>
  </si>
  <si>
    <t>für die Berechnung notwendige Eingabe- oder Auswahlfelder</t>
  </si>
  <si>
    <t>Berechnungs- und Ergebnisfelder (gesperrt)</t>
  </si>
  <si>
    <t>gesperrte Felder</t>
  </si>
  <si>
    <t>zonaler Bodenrichtwert mit beschreibenden Kriterien (gesperrt)</t>
  </si>
  <si>
    <t>Bewertungskriterium</t>
  </si>
  <si>
    <t>Für den Inhalt des Bodenrichtwertrechners zeichnet sich die Geschäftsstelle des Gutachterausschusses für Grundstückswerte in der Stadt Hagen als Herausgeber verantwortlich. Die zonalen Bodenrichtwerte (zBRW) wurden durch den Gutachterausschuss Hagen beschlossen. Alle Angaben wurden nach bestem Wissen erstellt und sorgfältig geprüft. Der hier überschlägig ermittelte Bodenwert eines Grundstücks ersetzt grundsätzlich kein Verkehrswertgutachten. In dem Excel-Rechner wird ein wahrscheinlicher Wert des Grundstücks nach Ihren Angaben und Einschätzungen mit Hilfe von Umrechnungskoeffizienten ermittelt. Die Korrekturfaktoren werden in einem rosa Feld vorgeschlagen, die Sie übernehmen können. Alle Angaben erfolgen ohne jegliche Verpflichtung oder Garantie durch den Herausgeber, der auch keinerlei Verantwortung und Haftung für fehlerhafte oder unrichtige Informationen übernimmt. Dieser Excel-Rechner soll zur Transparenz des Grundstücksmarktes im Stadtgebiet Hagen beitragen.</t>
  </si>
  <si>
    <t>Straße, HsNr.</t>
  </si>
  <si>
    <t>Koeffizient
Hagen</t>
  </si>
  <si>
    <t/>
  </si>
  <si>
    <t>Lage-beurteilung</t>
  </si>
  <si>
    <t>L</t>
  </si>
  <si>
    <t>CA</t>
  </si>
  <si>
    <t>zBRW</t>
  </si>
  <si>
    <r>
      <t xml:space="preserve">zonaler Bodenrichtwertrechner 2023 - Innenstadt Hagen </t>
    </r>
    <r>
      <rPr>
        <sz val="14"/>
        <rFont val="Arial"/>
        <family val="2"/>
      </rPr>
      <t>(Fußgängerzone)</t>
    </r>
  </si>
  <si>
    <t>keine</t>
  </si>
  <si>
    <t>Stand</t>
  </si>
  <si>
    <t>aktuell</t>
  </si>
  <si>
    <t>zonaler Bodenrichtwertrechner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</si>
</sst>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0.0000"/>
    <numFmt numFmtId="165" formatCode="0.0"/>
    <numFmt numFmtId="166" formatCode="###\ &quot;€/m²&quot;"/>
    <numFmt numFmtId="167" formatCode="###\ &quot;m&quot;"/>
    <numFmt numFmtId="168" formatCode="###\ &quot;Punkte&quot;"/>
    <numFmt numFmtId="169" formatCode="###\ &quot;m²&quot;"/>
    <numFmt numFmtId="170" formatCode="#,##0.00\ &quot;€&quot;"/>
    <numFmt numFmtId="171" formatCode="#,##0.00\ &quot;€/m²&quot;"/>
    <numFmt numFmtId="172" formatCode="#,##0.0\ &quot;m&quot;"/>
    <numFmt numFmtId="173" formatCode="0.0%"/>
    <numFmt numFmtId="174" formatCode="#,##0.00\ &quot;gepl. GFZ&quot;"/>
    <numFmt numFmtId="175" formatCode="###\ &quot;€/m² x&quot;"/>
    <numFmt numFmtId="176" formatCode="###0.00\ &quot;€/m²&quot;"/>
    <numFmt numFmtId="177" formatCode="#,##0.00\ &quot;örtl. GFZ&quot;"/>
  </numFmts>
  <fonts count="39" x14ac:knownFonts="1">
    <font>
      <sz val="10"/>
      <name val="Arial"/>
    </font>
    <font>
      <sz val="10"/>
      <name val="Arial"/>
      <family val="2"/>
    </font>
    <font>
      <sz val="8"/>
      <name val="Arial"/>
      <family val="2"/>
    </font>
    <font>
      <b/>
      <sz val="10"/>
      <name val="Arial"/>
      <family val="2"/>
    </font>
    <font>
      <sz val="10"/>
      <color indexed="8"/>
      <name val="Arial"/>
      <family val="2"/>
    </font>
    <font>
      <b/>
      <sz val="10"/>
      <color indexed="8"/>
      <name val="Arial"/>
      <family val="2"/>
    </font>
    <font>
      <b/>
      <sz val="12"/>
      <name val="Arial"/>
      <family val="2"/>
    </font>
    <font>
      <sz val="9"/>
      <name val="Arial"/>
      <family val="2"/>
    </font>
    <font>
      <sz val="10"/>
      <name val="Arial"/>
      <family val="2"/>
    </font>
    <font>
      <b/>
      <sz val="12"/>
      <color indexed="8"/>
      <name val="Arial"/>
      <family val="2"/>
    </font>
    <font>
      <b/>
      <sz val="12"/>
      <color indexed="12"/>
      <name val="Arial"/>
      <family val="2"/>
    </font>
    <font>
      <b/>
      <sz val="10"/>
      <color indexed="12"/>
      <name val="Arial"/>
      <family val="2"/>
    </font>
    <font>
      <sz val="8"/>
      <name val="Arial"/>
      <family val="2"/>
    </font>
    <font>
      <b/>
      <sz val="14"/>
      <color indexed="10"/>
      <name val="Arial"/>
      <family val="2"/>
    </font>
    <font>
      <b/>
      <sz val="12"/>
      <color indexed="10"/>
      <name val="Arial"/>
      <family val="2"/>
    </font>
    <font>
      <sz val="8"/>
      <color indexed="55"/>
      <name val="Arial"/>
      <family val="2"/>
    </font>
    <font>
      <sz val="11"/>
      <color indexed="8"/>
      <name val="Arial"/>
      <family val="2"/>
    </font>
    <font>
      <b/>
      <sz val="11"/>
      <color indexed="8"/>
      <name val="Arial"/>
      <family val="2"/>
    </font>
    <font>
      <sz val="11"/>
      <color indexed="8"/>
      <name val="Arial"/>
      <family val="2"/>
    </font>
    <font>
      <sz val="8"/>
      <color indexed="81"/>
      <name val="Tahoma"/>
      <family val="2"/>
    </font>
    <font>
      <b/>
      <sz val="11"/>
      <name val="Arial"/>
      <family val="2"/>
    </font>
    <font>
      <sz val="11"/>
      <name val="Arial"/>
      <family val="2"/>
    </font>
    <font>
      <b/>
      <sz val="11"/>
      <name val="Arial"/>
      <family val="2"/>
    </font>
    <font>
      <sz val="8"/>
      <color indexed="22"/>
      <name val="Arial"/>
      <family val="2"/>
    </font>
    <font>
      <sz val="11"/>
      <name val="Arial"/>
      <family val="2"/>
    </font>
    <font>
      <sz val="9"/>
      <color indexed="8"/>
      <name val="Arial"/>
      <family val="2"/>
    </font>
    <font>
      <b/>
      <sz val="16"/>
      <name val="Arial"/>
      <family val="2"/>
    </font>
    <font>
      <sz val="9"/>
      <color indexed="23"/>
      <name val="Arial"/>
      <family val="2"/>
    </font>
    <font>
      <b/>
      <sz val="11"/>
      <color indexed="12"/>
      <name val="Arial"/>
      <family val="2"/>
    </font>
    <font>
      <b/>
      <sz val="11"/>
      <color indexed="10"/>
      <name val="Arial"/>
      <family val="2"/>
    </font>
    <font>
      <sz val="11"/>
      <color indexed="81"/>
      <name val="Tahoma"/>
      <family val="2"/>
    </font>
    <font>
      <sz val="14"/>
      <name val="Arial"/>
      <family val="2"/>
    </font>
    <font>
      <sz val="10"/>
      <color indexed="55"/>
      <name val="Arial"/>
      <family val="2"/>
    </font>
    <font>
      <b/>
      <sz val="10"/>
      <color indexed="10"/>
      <name val="Arial"/>
      <family val="2"/>
    </font>
    <font>
      <b/>
      <i/>
      <sz val="12"/>
      <color theme="1"/>
      <name val="Calibri"/>
      <family val="2"/>
      <scheme val="minor"/>
    </font>
    <font>
      <b/>
      <sz val="12"/>
      <color theme="1"/>
      <name val="Arial"/>
      <family val="2"/>
    </font>
    <font>
      <sz val="11"/>
      <color theme="1" tint="0.499984740745262"/>
      <name val="Arial"/>
      <family val="2"/>
    </font>
    <font>
      <sz val="9"/>
      <color indexed="81"/>
      <name val="Segoe UI"/>
      <family val="2"/>
    </font>
    <font>
      <b/>
      <sz val="9"/>
      <color indexed="81"/>
      <name val="Segoe UI"/>
      <family val="2"/>
    </font>
  </fonts>
  <fills count="11">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53"/>
        <bgColor indexed="64"/>
      </patternFill>
    </fill>
    <fill>
      <patternFill patternType="solid">
        <fgColor indexed="43"/>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right/>
      <top/>
      <bottom style="dott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61">
    <xf numFmtId="0" fontId="0" fillId="0" borderId="0" xfId="0"/>
    <xf numFmtId="0" fontId="0" fillId="0" borderId="0" xfId="0" applyAlignment="1">
      <alignment horizontal="center"/>
    </xf>
    <xf numFmtId="165" fontId="0" fillId="0" borderId="0" xfId="0" applyNumberFormat="1"/>
    <xf numFmtId="2" fontId="0" fillId="0" borderId="0" xfId="0" applyNumberFormat="1"/>
    <xf numFmtId="0" fontId="3" fillId="0" borderId="0" xfId="0" applyFont="1"/>
    <xf numFmtId="0" fontId="0" fillId="0" borderId="0" xfId="0" applyBorder="1"/>
    <xf numFmtId="0" fontId="2" fillId="0" borderId="0" xfId="0" applyFont="1" applyAlignment="1">
      <alignment horizontal="center" textRotation="90" wrapText="1"/>
    </xf>
    <xf numFmtId="0" fontId="11" fillId="0" borderId="0" xfId="0" applyFont="1" applyAlignment="1">
      <alignment horizontal="center"/>
    </xf>
    <xf numFmtId="0" fontId="8" fillId="0" borderId="0" xfId="0" applyFont="1" applyAlignment="1">
      <alignment horizontal="center"/>
    </xf>
    <xf numFmtId="0" fontId="12" fillId="0" borderId="0" xfId="0" applyFont="1"/>
    <xf numFmtId="2" fontId="7" fillId="0" borderId="1" xfId="0" applyNumberFormat="1" applyFont="1" applyBorder="1" applyAlignment="1">
      <alignment horizontal="center"/>
    </xf>
    <xf numFmtId="2" fontId="0" fillId="0" borderId="1" xfId="0" applyNumberFormat="1" applyBorder="1" applyAlignment="1">
      <alignment horizontal="center"/>
    </xf>
    <xf numFmtId="0" fontId="12" fillId="0" borderId="0" xfId="0" applyFont="1" applyBorder="1"/>
    <xf numFmtId="49" fontId="0" fillId="0" borderId="0" xfId="0" applyNumberFormat="1"/>
    <xf numFmtId="49" fontId="18" fillId="0" borderId="0" xfId="0" applyNumberFormat="1" applyFont="1" applyAlignment="1">
      <alignment horizontal="left"/>
    </xf>
    <xf numFmtId="0" fontId="0" fillId="0" borderId="0" xfId="0" applyAlignment="1">
      <alignment horizontal="left"/>
    </xf>
    <xf numFmtId="0" fontId="11" fillId="0" borderId="0" xfId="0" applyFont="1" applyFill="1" applyAlignment="1">
      <alignment horizontal="center"/>
    </xf>
    <xf numFmtId="167" fontId="21" fillId="2" borderId="3" xfId="0" applyNumberFormat="1" applyFont="1" applyFill="1" applyBorder="1" applyAlignment="1">
      <alignment horizontal="center"/>
    </xf>
    <xf numFmtId="2" fontId="20" fillId="3" borderId="0" xfId="0" applyNumberFormat="1" applyFont="1" applyFill="1" applyBorder="1" applyAlignment="1">
      <alignment horizontal="center"/>
    </xf>
    <xf numFmtId="165" fontId="15" fillId="4" borderId="4" xfId="0" applyNumberFormat="1" applyFont="1" applyFill="1" applyBorder="1" applyAlignment="1">
      <alignment horizontal="center"/>
    </xf>
    <xf numFmtId="165" fontId="15" fillId="4" borderId="0" xfId="0" applyNumberFormat="1" applyFont="1" applyFill="1" applyBorder="1" applyAlignment="1">
      <alignment horizontal="center"/>
    </xf>
    <xf numFmtId="173" fontId="23" fillId="4" borderId="5" xfId="2" applyNumberFormat="1" applyFont="1" applyFill="1" applyBorder="1" applyAlignment="1">
      <alignment horizontal="center"/>
    </xf>
    <xf numFmtId="169" fontId="17" fillId="2" borderId="6" xfId="0" applyNumberFormat="1" applyFont="1" applyFill="1" applyBorder="1" applyAlignment="1">
      <alignment horizontal="right"/>
    </xf>
    <xf numFmtId="169" fontId="17" fillId="2" borderId="7" xfId="0" applyNumberFormat="1" applyFont="1" applyFill="1" applyBorder="1" applyAlignment="1">
      <alignment horizontal="right"/>
    </xf>
    <xf numFmtId="0" fontId="0" fillId="4" borderId="8" xfId="0" applyFill="1" applyBorder="1" applyAlignment="1">
      <alignment horizontal="center"/>
    </xf>
    <xf numFmtId="0" fontId="16" fillId="4" borderId="8" xfId="0" applyFont="1" applyFill="1" applyBorder="1" applyAlignment="1">
      <alignment horizontal="center"/>
    </xf>
    <xf numFmtId="0" fontId="0" fillId="4" borderId="9" xfId="0" applyFill="1" applyBorder="1"/>
    <xf numFmtId="165" fontId="15" fillId="4" borderId="10" xfId="0" applyNumberFormat="1" applyFont="1" applyFill="1" applyBorder="1" applyAlignment="1">
      <alignment horizontal="center"/>
    </xf>
    <xf numFmtId="2" fontId="15" fillId="4" borderId="11" xfId="0" applyNumberFormat="1" applyFont="1" applyFill="1" applyBorder="1"/>
    <xf numFmtId="2" fontId="15" fillId="4" borderId="13" xfId="0" applyNumberFormat="1" applyFont="1" applyFill="1" applyBorder="1"/>
    <xf numFmtId="2" fontId="15" fillId="4" borderId="15" xfId="0" applyNumberFormat="1" applyFont="1" applyFill="1" applyBorder="1"/>
    <xf numFmtId="0" fontId="0" fillId="4" borderId="0" xfId="0" applyFill="1" applyBorder="1"/>
    <xf numFmtId="0" fontId="0" fillId="4" borderId="13" xfId="0" applyFill="1" applyBorder="1"/>
    <xf numFmtId="169" fontId="17" fillId="2" borderId="19" xfId="0" applyNumberFormat="1" applyFont="1" applyFill="1" applyBorder="1" applyAlignment="1">
      <alignment horizontal="right"/>
    </xf>
    <xf numFmtId="0" fontId="0" fillId="4" borderId="20" xfId="0" applyFill="1" applyBorder="1"/>
    <xf numFmtId="2" fontId="20" fillId="3" borderId="21" xfId="0" applyNumberFormat="1" applyFont="1" applyFill="1" applyBorder="1" applyAlignment="1">
      <alignment horizontal="center"/>
    </xf>
    <xf numFmtId="49" fontId="17" fillId="4" borderId="22" xfId="0" applyNumberFormat="1" applyFont="1" applyFill="1" applyBorder="1" applyAlignment="1">
      <alignment horizontal="left"/>
    </xf>
    <xf numFmtId="0" fontId="0" fillId="4" borderId="10" xfId="0" applyFill="1" applyBorder="1"/>
    <xf numFmtId="0" fontId="0" fillId="4" borderId="11" xfId="0" applyFill="1" applyBorder="1"/>
    <xf numFmtId="0" fontId="0" fillId="4" borderId="27" xfId="0" applyFill="1" applyBorder="1"/>
    <xf numFmtId="49" fontId="17" fillId="4" borderId="28" xfId="0" applyNumberFormat="1" applyFont="1" applyFill="1" applyBorder="1" applyAlignment="1">
      <alignment horizontal="left"/>
    </xf>
    <xf numFmtId="0" fontId="0" fillId="0" borderId="13" xfId="0" applyBorder="1"/>
    <xf numFmtId="0" fontId="0" fillId="4" borderId="21" xfId="0" applyFill="1" applyBorder="1" applyAlignment="1">
      <alignment horizontal="center"/>
    </xf>
    <xf numFmtId="0" fontId="0" fillId="4" borderId="29" xfId="0" applyFill="1" applyBorder="1"/>
    <xf numFmtId="0" fontId="0" fillId="0" borderId="30" xfId="0" applyBorder="1"/>
    <xf numFmtId="0" fontId="0" fillId="4" borderId="31" xfId="0" applyFill="1" applyBorder="1"/>
    <xf numFmtId="0" fontId="0" fillId="0" borderId="32" xfId="0" applyBorder="1"/>
    <xf numFmtId="49" fontId="18" fillId="4" borderId="23" xfId="0" applyNumberFormat="1" applyFont="1" applyFill="1" applyBorder="1" applyAlignment="1">
      <alignment horizontal="left"/>
    </xf>
    <xf numFmtId="0" fontId="24" fillId="4" borderId="26" xfId="0" applyFont="1" applyFill="1" applyBorder="1" applyAlignment="1">
      <alignment horizontal="left" vertical="top"/>
    </xf>
    <xf numFmtId="0" fontId="0" fillId="4" borderId="0" xfId="0" applyFill="1" applyBorder="1" applyAlignment="1">
      <alignment horizontal="center"/>
    </xf>
    <xf numFmtId="2" fontId="22" fillId="4" borderId="21" xfId="0" applyNumberFormat="1" applyFont="1" applyFill="1" applyBorder="1" applyAlignment="1">
      <alignment horizontal="center" wrapText="1"/>
    </xf>
    <xf numFmtId="49" fontId="0" fillId="0" borderId="33" xfId="0" applyNumberFormat="1" applyBorder="1" applyAlignment="1">
      <alignment horizontal="left" vertical="top"/>
    </xf>
    <xf numFmtId="49" fontId="0" fillId="0" borderId="21" xfId="0" applyNumberFormat="1" applyBorder="1" applyAlignment="1">
      <alignment horizontal="left" vertical="top"/>
    </xf>
    <xf numFmtId="49" fontId="0" fillId="0" borderId="34" xfId="0" applyNumberFormat="1" applyBorder="1" applyAlignment="1">
      <alignment horizontal="left" vertical="top"/>
    </xf>
    <xf numFmtId="169" fontId="17" fillId="3" borderId="35" xfId="0" applyNumberFormat="1" applyFont="1" applyFill="1" applyBorder="1" applyAlignment="1">
      <alignment horizontal="right"/>
    </xf>
    <xf numFmtId="169" fontId="17" fillId="2" borderId="36" xfId="0" applyNumberFormat="1" applyFont="1" applyFill="1" applyBorder="1" applyAlignment="1">
      <alignment horizontal="right"/>
    </xf>
    <xf numFmtId="0" fontId="2" fillId="4" borderId="37" xfId="0" applyFont="1" applyFill="1" applyBorder="1"/>
    <xf numFmtId="0" fontId="2" fillId="4" borderId="20" xfId="0" applyFont="1" applyFill="1" applyBorder="1" applyAlignment="1">
      <alignment horizontal="center"/>
    </xf>
    <xf numFmtId="0" fontId="2" fillId="4" borderId="37" xfId="0" applyFont="1" applyFill="1" applyBorder="1" applyAlignment="1">
      <alignment horizontal="center"/>
    </xf>
    <xf numFmtId="49" fontId="17" fillId="4" borderId="23" xfId="0" applyNumberFormat="1" applyFont="1" applyFill="1" applyBorder="1" applyAlignment="1">
      <alignment horizontal="left"/>
    </xf>
    <xf numFmtId="2" fontId="25" fillId="4" borderId="0" xfId="0" applyNumberFormat="1" applyFont="1" applyFill="1" applyBorder="1" applyAlignment="1">
      <alignment horizontal="center"/>
    </xf>
    <xf numFmtId="0" fontId="0" fillId="0" borderId="0" xfId="0" applyBorder="1" applyAlignment="1">
      <alignment horizontal="center"/>
    </xf>
    <xf numFmtId="49" fontId="21" fillId="4" borderId="23" xfId="0" applyNumberFormat="1" applyFont="1" applyFill="1" applyBorder="1"/>
    <xf numFmtId="2" fontId="27" fillId="4" borderId="10" xfId="0" applyNumberFormat="1" applyFont="1" applyFill="1" applyBorder="1" applyAlignment="1">
      <alignment horizontal="center"/>
    </xf>
    <xf numFmtId="0" fontId="2" fillId="0" borderId="0" xfId="0" applyFont="1" applyBorder="1" applyAlignment="1">
      <alignment horizontal="center" textRotation="90" wrapText="1"/>
    </xf>
    <xf numFmtId="0" fontId="11" fillId="0" borderId="0" xfId="0" applyFont="1" applyBorder="1" applyAlignment="1">
      <alignment horizontal="center"/>
    </xf>
    <xf numFmtId="0" fontId="3" fillId="4" borderId="0" xfId="0" applyFont="1" applyFill="1" applyBorder="1"/>
    <xf numFmtId="169" fontId="17" fillId="5" borderId="0" xfId="0" applyNumberFormat="1" applyFont="1" applyFill="1" applyBorder="1" applyAlignment="1" applyProtection="1">
      <alignment horizontal="right"/>
      <protection locked="0"/>
    </xf>
    <xf numFmtId="171" fontId="17" fillId="5" borderId="0" xfId="0" applyNumberFormat="1" applyFont="1" applyFill="1" applyBorder="1" applyAlignment="1" applyProtection="1">
      <alignment horizontal="right"/>
      <protection locked="0"/>
    </xf>
    <xf numFmtId="169" fontId="17" fillId="5" borderId="2" xfId="0" applyNumberFormat="1" applyFont="1" applyFill="1" applyBorder="1" applyAlignment="1" applyProtection="1">
      <alignment horizontal="right"/>
      <protection locked="0"/>
    </xf>
    <xf numFmtId="171" fontId="17" fillId="5" borderId="2" xfId="0" applyNumberFormat="1" applyFont="1" applyFill="1" applyBorder="1" applyAlignment="1" applyProtection="1">
      <alignment horizontal="right"/>
      <protection locked="0"/>
    </xf>
    <xf numFmtId="2" fontId="22" fillId="5" borderId="13" xfId="0" applyNumberFormat="1" applyFont="1" applyFill="1" applyBorder="1" applyAlignment="1" applyProtection="1">
      <alignment horizontal="center" wrapText="1"/>
      <protection locked="0"/>
    </xf>
    <xf numFmtId="172" fontId="21" fillId="5" borderId="38" xfId="0" applyNumberFormat="1" applyFont="1" applyFill="1" applyBorder="1" applyAlignment="1" applyProtection="1">
      <alignment horizontal="center"/>
      <protection locked="0"/>
    </xf>
    <xf numFmtId="169" fontId="17" fillId="5" borderId="34" xfId="0" applyNumberFormat="1" applyFont="1" applyFill="1" applyBorder="1" applyAlignment="1" applyProtection="1">
      <alignment horizontal="right"/>
      <protection locked="0"/>
    </xf>
    <xf numFmtId="169" fontId="17" fillId="5" borderId="39" xfId="0" applyNumberFormat="1" applyFont="1" applyFill="1" applyBorder="1" applyAlignment="1" applyProtection="1">
      <alignment horizontal="right"/>
      <protection locked="0"/>
    </xf>
    <xf numFmtId="169" fontId="17" fillId="5" borderId="40" xfId="0" applyNumberFormat="1" applyFont="1" applyFill="1" applyBorder="1" applyAlignment="1" applyProtection="1">
      <alignment horizontal="right"/>
      <protection locked="0"/>
    </xf>
    <xf numFmtId="174" fontId="3" fillId="5" borderId="20" xfId="0" applyNumberFormat="1" applyFont="1" applyFill="1" applyBorder="1" applyProtection="1">
      <protection locked="0"/>
    </xf>
    <xf numFmtId="2" fontId="22" fillId="5" borderId="25" xfId="0" applyNumberFormat="1" applyFont="1" applyFill="1" applyBorder="1" applyAlignment="1" applyProtection="1">
      <alignment horizontal="center" wrapText="1"/>
      <protection locked="0"/>
    </xf>
    <xf numFmtId="2" fontId="22" fillId="5" borderId="41" xfId="0" applyNumberFormat="1" applyFont="1" applyFill="1" applyBorder="1" applyAlignment="1" applyProtection="1">
      <alignment horizontal="center" wrapText="1"/>
      <protection locked="0"/>
    </xf>
    <xf numFmtId="49" fontId="18" fillId="4" borderId="42" xfId="0" applyNumberFormat="1" applyFont="1" applyFill="1" applyBorder="1" applyAlignment="1">
      <alignment horizontal="left"/>
    </xf>
    <xf numFmtId="14" fontId="28" fillId="6" borderId="43" xfId="0" applyNumberFormat="1" applyFont="1" applyFill="1" applyBorder="1" applyAlignment="1">
      <alignment horizontal="left"/>
    </xf>
    <xf numFmtId="49" fontId="17" fillId="4" borderId="42" xfId="0" applyNumberFormat="1" applyFont="1" applyFill="1" applyBorder="1" applyAlignment="1">
      <alignment horizontal="left"/>
    </xf>
    <xf numFmtId="166" fontId="13" fillId="6" borderId="43" xfId="0" applyNumberFormat="1" applyFont="1" applyFill="1" applyBorder="1" applyAlignment="1">
      <alignment horizontal="left"/>
    </xf>
    <xf numFmtId="0" fontId="11" fillId="6" borderId="43" xfId="0" applyFont="1" applyFill="1" applyBorder="1" applyAlignment="1">
      <alignment horizontal="left"/>
    </xf>
    <xf numFmtId="49" fontId="18" fillId="4" borderId="42" xfId="0" applyNumberFormat="1" applyFont="1" applyFill="1" applyBorder="1" applyAlignment="1">
      <alignment horizontal="left" wrapText="1"/>
    </xf>
    <xf numFmtId="49" fontId="21" fillId="4" borderId="42" xfId="0" applyNumberFormat="1" applyFont="1" applyFill="1" applyBorder="1" applyAlignment="1">
      <alignment wrapText="1"/>
    </xf>
    <xf numFmtId="49" fontId="21" fillId="4" borderId="42" xfId="0" applyNumberFormat="1" applyFont="1" applyFill="1" applyBorder="1"/>
    <xf numFmtId="49" fontId="20" fillId="4" borderId="42" xfId="0" applyNumberFormat="1" applyFont="1" applyFill="1" applyBorder="1"/>
    <xf numFmtId="165" fontId="14" fillId="6" borderId="43" xfId="0" applyNumberFormat="1" applyFont="1" applyFill="1" applyBorder="1" applyAlignment="1">
      <alignment horizontal="left"/>
    </xf>
    <xf numFmtId="167" fontId="10" fillId="6" borderId="43" xfId="0" applyNumberFormat="1" applyFont="1" applyFill="1" applyBorder="1" applyAlignment="1">
      <alignment horizontal="left"/>
    </xf>
    <xf numFmtId="169" fontId="29" fillId="6" borderId="43" xfId="0" applyNumberFormat="1" applyFont="1" applyFill="1" applyBorder="1" applyAlignment="1">
      <alignment horizontal="left"/>
    </xf>
    <xf numFmtId="168" fontId="11" fillId="6" borderId="43" xfId="0" applyNumberFormat="1" applyFont="1" applyFill="1" applyBorder="1" applyAlignment="1">
      <alignment horizontal="left"/>
    </xf>
    <xf numFmtId="165" fontId="10" fillId="6" borderId="43" xfId="0" applyNumberFormat="1" applyFont="1" applyFill="1" applyBorder="1" applyAlignment="1">
      <alignment horizontal="left"/>
    </xf>
    <xf numFmtId="0" fontId="11" fillId="6" borderId="43" xfId="0" applyFont="1" applyFill="1" applyBorder="1" applyAlignment="1">
      <alignment horizontal="center"/>
    </xf>
    <xf numFmtId="167" fontId="14" fillId="6" borderId="43" xfId="0" applyNumberFormat="1" applyFont="1" applyFill="1" applyBorder="1" applyAlignment="1">
      <alignment horizontal="left"/>
    </xf>
    <xf numFmtId="0" fontId="0" fillId="4" borderId="10" xfId="0" applyFill="1" applyBorder="1" applyAlignment="1">
      <alignment horizontal="center"/>
    </xf>
    <xf numFmtId="49" fontId="17" fillId="4" borderId="22" xfId="0" applyNumberFormat="1" applyFont="1" applyFill="1" applyBorder="1" applyAlignment="1">
      <alignment horizontal="left" wrapText="1"/>
    </xf>
    <xf numFmtId="0" fontId="4" fillId="4" borderId="10" xfId="0" applyFont="1" applyFill="1" applyBorder="1" applyAlignment="1">
      <alignment horizontal="center" wrapText="1"/>
    </xf>
    <xf numFmtId="49" fontId="17" fillId="4" borderId="23" xfId="0" applyNumberFormat="1" applyFont="1" applyFill="1" applyBorder="1" applyAlignment="1">
      <alignment horizontal="left" vertical="top"/>
    </xf>
    <xf numFmtId="0" fontId="32" fillId="4" borderId="0" xfId="0" applyFont="1" applyFill="1" applyBorder="1"/>
    <xf numFmtId="0" fontId="32" fillId="4" borderId="13" xfId="0" applyFont="1" applyFill="1" applyBorder="1"/>
    <xf numFmtId="2" fontId="17" fillId="3" borderId="21" xfId="0" applyNumberFormat="1" applyFont="1" applyFill="1" applyBorder="1" applyAlignment="1">
      <alignment horizontal="center"/>
    </xf>
    <xf numFmtId="0" fontId="0" fillId="4" borderId="30" xfId="0" applyFill="1" applyBorder="1"/>
    <xf numFmtId="167" fontId="21" fillId="2" borderId="30" xfId="0" applyNumberFormat="1" applyFont="1" applyFill="1" applyBorder="1" applyAlignment="1">
      <alignment horizontal="center"/>
    </xf>
    <xf numFmtId="0" fontId="0" fillId="4" borderId="30" xfId="0" applyFill="1" applyBorder="1" applyAlignment="1">
      <alignment horizontal="center"/>
    </xf>
    <xf numFmtId="2" fontId="22" fillId="4" borderId="34" xfId="0" applyNumberFormat="1" applyFont="1" applyFill="1" applyBorder="1" applyAlignment="1">
      <alignment horizontal="center" wrapText="1"/>
    </xf>
    <xf numFmtId="0" fontId="0" fillId="4" borderId="44" xfId="0" applyFill="1" applyBorder="1" applyAlignment="1">
      <alignment horizontal="center" wrapText="1"/>
    </xf>
    <xf numFmtId="169" fontId="17" fillId="3" borderId="46" xfId="0" applyNumberFormat="1" applyFont="1" applyFill="1" applyBorder="1" applyAlignment="1">
      <alignment horizontal="right"/>
    </xf>
    <xf numFmtId="172" fontId="21" fillId="5" borderId="46" xfId="0" applyNumberFormat="1" applyFont="1" applyFill="1" applyBorder="1" applyAlignment="1" applyProtection="1">
      <alignment horizontal="center"/>
      <protection locked="0"/>
    </xf>
    <xf numFmtId="172" fontId="21" fillId="5" borderId="47" xfId="0" applyNumberFormat="1" applyFont="1" applyFill="1" applyBorder="1" applyAlignment="1" applyProtection="1">
      <alignment horizontal="center"/>
      <protection locked="0"/>
    </xf>
    <xf numFmtId="49" fontId="20" fillId="4" borderId="48" xfId="0" applyNumberFormat="1" applyFont="1" applyFill="1" applyBorder="1" applyAlignment="1">
      <alignment wrapText="1"/>
    </xf>
    <xf numFmtId="168" fontId="33" fillId="6" borderId="49" xfId="0" applyNumberFormat="1" applyFont="1" applyFill="1" applyBorder="1" applyAlignment="1">
      <alignment horizontal="left"/>
    </xf>
    <xf numFmtId="0" fontId="11" fillId="6" borderId="13" xfId="0" applyFont="1" applyFill="1" applyBorder="1" applyAlignment="1">
      <alignment horizontal="center"/>
    </xf>
    <xf numFmtId="0" fontId="3" fillId="6" borderId="22" xfId="0" applyFont="1" applyFill="1" applyBorder="1" applyAlignment="1">
      <alignment horizontal="center"/>
    </xf>
    <xf numFmtId="0" fontId="3" fillId="6" borderId="50" xfId="0" applyFont="1" applyFill="1" applyBorder="1" applyAlignment="1">
      <alignment horizontal="center"/>
    </xf>
    <xf numFmtId="0" fontId="8" fillId="0" borderId="3" xfId="0" applyFont="1" applyBorder="1" applyAlignment="1">
      <alignment horizontal="center"/>
    </xf>
    <xf numFmtId="2" fontId="8" fillId="0" borderId="3" xfId="0" applyNumberFormat="1" applyFont="1" applyFill="1" applyBorder="1" applyAlignment="1">
      <alignment horizontal="center"/>
    </xf>
    <xf numFmtId="165" fontId="0" fillId="0" borderId="3" xfId="0" applyNumberFormat="1" applyBorder="1"/>
    <xf numFmtId="2" fontId="0" fillId="0" borderId="3" xfId="0" applyNumberFormat="1" applyBorder="1"/>
    <xf numFmtId="165" fontId="0" fillId="0" borderId="38" xfId="0" applyNumberFormat="1" applyBorder="1"/>
    <xf numFmtId="2" fontId="0" fillId="0" borderId="38" xfId="0" applyNumberFormat="1" applyBorder="1"/>
    <xf numFmtId="0" fontId="3" fillId="6" borderId="11" xfId="0" applyFont="1" applyFill="1" applyBorder="1" applyAlignment="1">
      <alignment horizontal="center"/>
    </xf>
    <xf numFmtId="0" fontId="8" fillId="0" borderId="3" xfId="0" applyFont="1" applyBorder="1"/>
    <xf numFmtId="169" fontId="3" fillId="6" borderId="22" xfId="0" applyNumberFormat="1" applyFont="1" applyFill="1" applyBorder="1" applyAlignment="1">
      <alignment horizontal="center"/>
    </xf>
    <xf numFmtId="169" fontId="8" fillId="0" borderId="3" xfId="0" applyNumberFormat="1" applyFont="1" applyBorder="1"/>
    <xf numFmtId="169" fontId="0" fillId="0" borderId="0" xfId="0" applyNumberFormat="1"/>
    <xf numFmtId="2" fontId="8" fillId="0" borderId="3" xfId="0" applyNumberFormat="1" applyFont="1" applyBorder="1"/>
    <xf numFmtId="169" fontId="0" fillId="0" borderId="3" xfId="0" applyNumberFormat="1" applyBorder="1"/>
    <xf numFmtId="2" fontId="8" fillId="0" borderId="3" xfId="0" applyNumberFormat="1" applyFont="1" applyFill="1" applyBorder="1"/>
    <xf numFmtId="177" fontId="3" fillId="2" borderId="52" xfId="0" applyNumberFormat="1" applyFont="1" applyFill="1" applyBorder="1"/>
    <xf numFmtId="169" fontId="0" fillId="0" borderId="39" xfId="0" applyNumberFormat="1" applyBorder="1"/>
    <xf numFmtId="0" fontId="8" fillId="0" borderId="3" xfId="0" applyFont="1" applyFill="1" applyBorder="1"/>
    <xf numFmtId="49" fontId="3" fillId="0" borderId="0" xfId="0" applyNumberFormat="1" applyFont="1"/>
    <xf numFmtId="49" fontId="0" fillId="0" borderId="3" xfId="0" applyNumberFormat="1" applyBorder="1"/>
    <xf numFmtId="49" fontId="1" fillId="0" borderId="0" xfId="0" applyNumberFormat="1" applyFont="1"/>
    <xf numFmtId="49" fontId="0" fillId="7" borderId="3" xfId="0" applyNumberFormat="1" applyFill="1" applyBorder="1"/>
    <xf numFmtId="1" fontId="6" fillId="5" borderId="57" xfId="0" applyNumberFormat="1" applyFont="1" applyFill="1" applyBorder="1" applyAlignment="1" applyProtection="1">
      <alignment horizontal="center"/>
      <protection locked="0"/>
    </xf>
    <xf numFmtId="169" fontId="17" fillId="2" borderId="3" xfId="0" applyNumberFormat="1" applyFont="1" applyFill="1" applyBorder="1" applyAlignment="1">
      <alignment horizontal="right"/>
    </xf>
    <xf numFmtId="166" fontId="13" fillId="6" borderId="58" xfId="0" applyNumberFormat="1" applyFont="1" applyFill="1" applyBorder="1" applyAlignment="1">
      <alignment horizontal="center"/>
    </xf>
    <xf numFmtId="49" fontId="17" fillId="4" borderId="59" xfId="0" applyNumberFormat="1" applyFont="1" applyFill="1" applyBorder="1" applyAlignment="1">
      <alignment horizontal="left"/>
    </xf>
    <xf numFmtId="1" fontId="6" fillId="5" borderId="60" xfId="0" applyNumberFormat="1" applyFont="1" applyFill="1" applyBorder="1" applyAlignment="1" applyProtection="1">
      <alignment horizontal="center"/>
      <protection locked="0"/>
    </xf>
    <xf numFmtId="2" fontId="27" fillId="4" borderId="0" xfId="0" applyNumberFormat="1" applyFont="1" applyFill="1" applyBorder="1" applyAlignment="1">
      <alignment horizontal="center"/>
    </xf>
    <xf numFmtId="0" fontId="0" fillId="0" borderId="21" xfId="0" applyBorder="1"/>
    <xf numFmtId="49" fontId="18" fillId="7" borderId="12" xfId="0" applyNumberFormat="1" applyFont="1" applyFill="1" applyBorder="1" applyAlignment="1">
      <alignment horizontal="left"/>
    </xf>
    <xf numFmtId="49" fontId="18" fillId="7" borderId="26" xfId="0" applyNumberFormat="1" applyFont="1" applyFill="1" applyBorder="1" applyAlignment="1">
      <alignment horizontal="left"/>
    </xf>
    <xf numFmtId="49" fontId="18" fillId="7" borderId="14" xfId="0" applyNumberFormat="1" applyFont="1" applyFill="1" applyBorder="1" applyAlignment="1">
      <alignment horizontal="left"/>
    </xf>
    <xf numFmtId="49" fontId="18" fillId="7" borderId="16" xfId="0" applyNumberFormat="1" applyFont="1" applyFill="1" applyBorder="1" applyAlignment="1">
      <alignment horizontal="left"/>
    </xf>
    <xf numFmtId="49" fontId="18" fillId="7" borderId="17" xfId="0" applyNumberFormat="1" applyFont="1" applyFill="1" applyBorder="1" applyAlignment="1">
      <alignment horizontal="left"/>
    </xf>
    <xf numFmtId="49" fontId="18" fillId="7" borderId="18" xfId="0" applyNumberFormat="1" applyFont="1" applyFill="1" applyBorder="1" applyAlignment="1">
      <alignment horizontal="left"/>
    </xf>
    <xf numFmtId="49" fontId="18" fillId="7" borderId="23" xfId="0" applyNumberFormat="1" applyFont="1" applyFill="1" applyBorder="1" applyAlignment="1">
      <alignment horizontal="left" wrapText="1"/>
    </xf>
    <xf numFmtId="49" fontId="18" fillId="7" borderId="23" xfId="0" applyNumberFormat="1" applyFont="1" applyFill="1" applyBorder="1" applyAlignment="1">
      <alignment horizontal="left"/>
    </xf>
    <xf numFmtId="49" fontId="17" fillId="7" borderId="26" xfId="0" applyNumberFormat="1" applyFont="1" applyFill="1" applyBorder="1" applyAlignment="1">
      <alignment horizontal="left"/>
    </xf>
    <xf numFmtId="0" fontId="2" fillId="7" borderId="0" xfId="0" applyFont="1" applyFill="1" applyBorder="1" applyAlignment="1">
      <alignment horizontal="center" textRotation="90" wrapText="1"/>
    </xf>
    <xf numFmtId="0" fontId="11" fillId="7" borderId="0" xfId="0" applyFont="1" applyFill="1" applyBorder="1" applyAlignment="1">
      <alignment horizontal="center"/>
    </xf>
    <xf numFmtId="0" fontId="0" fillId="7" borderId="2" xfId="0" applyFill="1" applyBorder="1"/>
    <xf numFmtId="0" fontId="12" fillId="7" borderId="21" xfId="0" applyFont="1" applyFill="1" applyBorder="1"/>
    <xf numFmtId="1" fontId="15" fillId="7" borderId="0" xfId="0" applyNumberFormat="1" applyFont="1" applyFill="1" applyBorder="1" applyAlignment="1">
      <alignment horizontal="center"/>
    </xf>
    <xf numFmtId="2" fontId="15" fillId="7" borderId="15" xfId="0" applyNumberFormat="1" applyFont="1" applyFill="1" applyBorder="1"/>
    <xf numFmtId="1" fontId="15" fillId="7" borderId="2" xfId="0" applyNumberFormat="1" applyFont="1" applyFill="1" applyBorder="1" applyAlignment="1">
      <alignment horizontal="center"/>
    </xf>
    <xf numFmtId="2" fontId="15" fillId="7" borderId="24" xfId="0" applyNumberFormat="1" applyFont="1" applyFill="1" applyBorder="1"/>
    <xf numFmtId="0" fontId="12" fillId="7" borderId="25" xfId="0" applyFont="1" applyFill="1" applyBorder="1"/>
    <xf numFmtId="169" fontId="17" fillId="8" borderId="21" xfId="0" applyNumberFormat="1" applyFont="1" applyFill="1" applyBorder="1" applyAlignment="1">
      <alignment horizontal="right"/>
    </xf>
    <xf numFmtId="171" fontId="17" fillId="8" borderId="21" xfId="0" applyNumberFormat="1" applyFont="1" applyFill="1" applyBorder="1" applyAlignment="1">
      <alignment horizontal="right"/>
    </xf>
    <xf numFmtId="171" fontId="17" fillId="8" borderId="0" xfId="0" applyNumberFormat="1" applyFont="1" applyFill="1" applyBorder="1" applyAlignment="1">
      <alignment horizontal="right"/>
    </xf>
    <xf numFmtId="169" fontId="17" fillId="8" borderId="3" xfId="0" applyNumberFormat="1" applyFont="1" applyFill="1" applyBorder="1" applyAlignment="1">
      <alignment horizontal="right"/>
    </xf>
    <xf numFmtId="170" fontId="20" fillId="8" borderId="0" xfId="0" applyNumberFormat="1" applyFont="1" applyFill="1" applyBorder="1" applyAlignment="1">
      <alignment horizontal="right" wrapText="1"/>
    </xf>
    <xf numFmtId="170" fontId="20" fillId="8" borderId="2" xfId="0" applyNumberFormat="1" applyFont="1" applyFill="1" applyBorder="1" applyAlignment="1">
      <alignment horizontal="right" wrapText="1"/>
    </xf>
    <xf numFmtId="170" fontId="20" fillId="8" borderId="21" xfId="0" applyNumberFormat="1" applyFont="1" applyFill="1" applyBorder="1" applyAlignment="1"/>
    <xf numFmtId="169" fontId="17" fillId="8" borderId="0" xfId="0" applyNumberFormat="1" applyFont="1" applyFill="1" applyBorder="1" applyAlignment="1" applyProtection="1">
      <alignment horizontal="right"/>
    </xf>
    <xf numFmtId="170" fontId="20" fillId="8" borderId="30" xfId="0" applyNumberFormat="1" applyFont="1" applyFill="1" applyBorder="1" applyAlignment="1">
      <alignment horizontal="right" wrapText="1"/>
    </xf>
    <xf numFmtId="170" fontId="20" fillId="8" borderId="36" xfId="0" applyNumberFormat="1" applyFont="1" applyFill="1" applyBorder="1" applyAlignment="1">
      <alignment horizontal="right" wrapText="1"/>
    </xf>
    <xf numFmtId="170" fontId="20" fillId="8" borderId="34" xfId="0" applyNumberFormat="1" applyFont="1" applyFill="1" applyBorder="1" applyAlignment="1"/>
    <xf numFmtId="2" fontId="20" fillId="7" borderId="0" xfId="0" applyNumberFormat="1" applyFont="1" applyFill="1" applyBorder="1" applyAlignment="1">
      <alignment horizontal="center"/>
    </xf>
    <xf numFmtId="2" fontId="22" fillId="7" borderId="13" xfId="0" applyNumberFormat="1" applyFont="1" applyFill="1" applyBorder="1" applyAlignment="1" applyProtection="1">
      <alignment horizontal="center" wrapText="1"/>
      <protection locked="0"/>
    </xf>
    <xf numFmtId="0" fontId="11" fillId="7" borderId="13" xfId="0" applyFont="1" applyFill="1" applyBorder="1" applyAlignment="1">
      <alignment horizontal="center"/>
    </xf>
    <xf numFmtId="0" fontId="0" fillId="7" borderId="0" xfId="0" applyFill="1" applyBorder="1"/>
    <xf numFmtId="0" fontId="0" fillId="7" borderId="13" xfId="0" applyFill="1" applyBorder="1"/>
    <xf numFmtId="0" fontId="36" fillId="4" borderId="10" xfId="0" applyNumberFormat="1" applyFont="1" applyFill="1" applyBorder="1"/>
    <xf numFmtId="2" fontId="36" fillId="4" borderId="11" xfId="0" applyNumberFormat="1" applyFont="1" applyFill="1" applyBorder="1"/>
    <xf numFmtId="0" fontId="36" fillId="4" borderId="0" xfId="0" applyNumberFormat="1" applyFont="1" applyFill="1" applyBorder="1" applyAlignment="1">
      <alignment horizontal="right"/>
    </xf>
    <xf numFmtId="2" fontId="36" fillId="4" borderId="13" xfId="0" applyNumberFormat="1" applyFont="1" applyFill="1" applyBorder="1"/>
    <xf numFmtId="49" fontId="18" fillId="7" borderId="45" xfId="0" applyNumberFormat="1" applyFont="1" applyFill="1" applyBorder="1" applyAlignment="1">
      <alignment horizontal="left"/>
    </xf>
    <xf numFmtId="0" fontId="24" fillId="7" borderId="26" xfId="0" applyFont="1" applyFill="1" applyBorder="1" applyAlignment="1">
      <alignment horizontal="left" vertical="top"/>
    </xf>
    <xf numFmtId="165" fontId="3" fillId="6" borderId="28" xfId="0" applyNumberFormat="1" applyFont="1" applyFill="1" applyBorder="1" applyAlignment="1">
      <alignment horizontal="center" vertical="center"/>
    </xf>
    <xf numFmtId="164" fontId="3" fillId="6" borderId="51" xfId="0" applyNumberFormat="1" applyFont="1" applyFill="1" applyBorder="1" applyAlignment="1">
      <alignment horizontal="center" vertical="center" wrapText="1"/>
    </xf>
    <xf numFmtId="165" fontId="3" fillId="5" borderId="2" xfId="0" applyNumberFormat="1" applyFont="1" applyFill="1" applyBorder="1" applyAlignment="1" applyProtection="1">
      <alignment horizontal="center"/>
      <protection locked="0"/>
    </xf>
    <xf numFmtId="165" fontId="3" fillId="5" borderId="39" xfId="0" applyNumberFormat="1" applyFont="1" applyFill="1" applyBorder="1" applyAlignment="1" applyProtection="1">
      <alignment horizontal="center"/>
      <protection locked="0"/>
    </xf>
    <xf numFmtId="165" fontId="3" fillId="5" borderId="40" xfId="0" applyNumberFormat="1" applyFont="1" applyFill="1" applyBorder="1" applyAlignment="1" applyProtection="1">
      <alignment horizontal="center"/>
      <protection locked="0"/>
    </xf>
    <xf numFmtId="49" fontId="0" fillId="0" borderId="0" xfId="0" applyNumberFormat="1" applyAlignment="1">
      <alignment horizontal="center" vertical="center"/>
    </xf>
    <xf numFmtId="0" fontId="34" fillId="0" borderId="0" xfId="0" applyFont="1" applyAlignment="1">
      <alignment horizontal="center" wrapText="1"/>
    </xf>
    <xf numFmtId="0" fontId="1" fillId="0" borderId="0" xfId="3"/>
    <xf numFmtId="49" fontId="34" fillId="0" borderId="0" xfId="0" applyNumberFormat="1" applyFont="1" applyAlignment="1">
      <alignment horizontal="center" wrapText="1"/>
    </xf>
    <xf numFmtId="0" fontId="0" fillId="0" borderId="0" xfId="0" applyNumberFormat="1"/>
    <xf numFmtId="14" fontId="0" fillId="0" borderId="0" xfId="0" applyNumberFormat="1"/>
    <xf numFmtId="0" fontId="0" fillId="9" borderId="0" xfId="0" applyNumberFormat="1" applyFill="1"/>
    <xf numFmtId="0" fontId="0" fillId="9" borderId="0" xfId="0" applyFill="1"/>
    <xf numFmtId="49" fontId="0" fillId="9" borderId="0" xfId="0" applyNumberFormat="1" applyFill="1"/>
    <xf numFmtId="14" fontId="0" fillId="9" borderId="0" xfId="0" applyNumberFormat="1" applyFill="1"/>
    <xf numFmtId="1" fontId="0" fillId="0" borderId="0" xfId="0" applyNumberFormat="1"/>
    <xf numFmtId="2" fontId="0" fillId="9" borderId="0" xfId="0" applyNumberFormat="1" applyFill="1"/>
    <xf numFmtId="1" fontId="0" fillId="9" borderId="0" xfId="0" applyNumberFormat="1" applyFill="1"/>
    <xf numFmtId="49" fontId="6" fillId="4" borderId="26" xfId="0" applyNumberFormat="1" applyFont="1" applyFill="1" applyBorder="1" applyAlignment="1">
      <alignment horizontal="center"/>
    </xf>
    <xf numFmtId="49" fontId="6" fillId="4" borderId="21" xfId="0" applyNumberFormat="1" applyFont="1" applyFill="1" applyBorder="1" applyAlignment="1">
      <alignment horizontal="center"/>
    </xf>
    <xf numFmtId="0" fontId="0" fillId="4" borderId="10" xfId="0" applyFill="1" applyBorder="1" applyAlignment="1">
      <alignment horizontal="left" textRotation="90" wrapText="1"/>
    </xf>
    <xf numFmtId="0" fontId="0" fillId="4" borderId="0" xfId="0" applyFill="1" applyBorder="1" applyAlignment="1">
      <alignment horizontal="left" textRotation="90"/>
    </xf>
    <xf numFmtId="0" fontId="0" fillId="4" borderId="11" xfId="0" applyFill="1" applyBorder="1" applyAlignment="1">
      <alignment horizontal="left" textRotation="90" wrapText="1"/>
    </xf>
    <xf numFmtId="0" fontId="0" fillId="4" borderId="13" xfId="0" applyFill="1" applyBorder="1" applyAlignment="1">
      <alignment horizontal="left" textRotation="90"/>
    </xf>
    <xf numFmtId="49" fontId="9" fillId="4" borderId="21" xfId="0" applyNumberFormat="1" applyFont="1" applyFill="1" applyBorder="1" applyAlignment="1">
      <alignment horizontal="center"/>
    </xf>
    <xf numFmtId="49" fontId="9" fillId="4" borderId="25" xfId="0" applyNumberFormat="1" applyFont="1" applyFill="1" applyBorder="1" applyAlignment="1">
      <alignment horizontal="center"/>
    </xf>
    <xf numFmtId="49" fontId="26" fillId="4" borderId="22" xfId="0" applyNumberFormat="1" applyFont="1" applyFill="1" applyBorder="1" applyAlignment="1">
      <alignment horizontal="center" vertical="center"/>
    </xf>
    <xf numFmtId="49" fontId="26" fillId="4" borderId="10" xfId="0" applyNumberFormat="1" applyFont="1" applyFill="1" applyBorder="1" applyAlignment="1">
      <alignment horizontal="center" vertical="center"/>
    </xf>
    <xf numFmtId="49" fontId="26" fillId="4" borderId="11" xfId="0" applyNumberFormat="1" applyFont="1" applyFill="1" applyBorder="1" applyAlignment="1">
      <alignment horizontal="center" vertical="center"/>
    </xf>
    <xf numFmtId="0" fontId="2" fillId="0" borderId="0" xfId="0" applyFont="1" applyAlignment="1">
      <alignment horizontal="left" vertical="top" wrapText="1"/>
    </xf>
    <xf numFmtId="176" fontId="35" fillId="8" borderId="10" xfId="0" applyNumberFormat="1" applyFont="1" applyFill="1" applyBorder="1" applyAlignment="1">
      <alignment horizontal="right" vertical="center"/>
    </xf>
    <xf numFmtId="176" fontId="35" fillId="8" borderId="11" xfId="0" applyNumberFormat="1" applyFont="1" applyFill="1" applyBorder="1" applyAlignment="1">
      <alignment horizontal="right" vertical="center"/>
    </xf>
    <xf numFmtId="176" fontId="35" fillId="8" borderId="21" xfId="0" applyNumberFormat="1" applyFont="1" applyFill="1" applyBorder="1" applyAlignment="1">
      <alignment horizontal="right" vertical="center"/>
    </xf>
    <xf numFmtId="176" fontId="35" fillId="8" borderId="25" xfId="0" applyNumberFormat="1" applyFont="1" applyFill="1" applyBorder="1" applyAlignment="1">
      <alignment horizontal="right" vertical="center"/>
    </xf>
    <xf numFmtId="49" fontId="17" fillId="4" borderId="53" xfId="0" applyNumberFormat="1" applyFont="1" applyFill="1" applyBorder="1" applyAlignment="1">
      <alignment horizontal="left"/>
    </xf>
    <xf numFmtId="49" fontId="17" fillId="4" borderId="54" xfId="0" applyNumberFormat="1" applyFont="1" applyFill="1" applyBorder="1" applyAlignment="1">
      <alignment horizontal="left"/>
    </xf>
    <xf numFmtId="0" fontId="1" fillId="0" borderId="31" xfId="0" applyFont="1" applyFill="1" applyBorder="1" applyAlignment="1" applyProtection="1">
      <alignment horizontal="left" vertical="top" wrapText="1"/>
      <protection locked="0"/>
    </xf>
    <xf numFmtId="0" fontId="0" fillId="0" borderId="10" xfId="0" applyFill="1" applyBorder="1" applyAlignment="1" applyProtection="1">
      <alignment horizontal="left" vertical="top"/>
      <protection locked="0"/>
    </xf>
    <xf numFmtId="0" fontId="0" fillId="0" borderId="29" xfId="0" applyFill="1" applyBorder="1" applyAlignment="1" applyProtection="1">
      <alignment horizontal="left" vertical="top"/>
      <protection locked="0"/>
    </xf>
    <xf numFmtId="0" fontId="0" fillId="0" borderId="33" xfId="0" applyFill="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0" fillId="0" borderId="34" xfId="0" applyFill="1" applyBorder="1" applyAlignment="1" applyProtection="1">
      <alignment horizontal="left" vertical="top"/>
      <protection locked="0"/>
    </xf>
    <xf numFmtId="49" fontId="1" fillId="0" borderId="33" xfId="0" applyNumberFormat="1" applyFont="1" applyBorder="1" applyAlignment="1" applyProtection="1">
      <alignment horizontal="left" vertical="top"/>
      <protection locked="0"/>
    </xf>
    <xf numFmtId="49" fontId="0" fillId="0" borderId="21" xfId="0" applyNumberFormat="1" applyBorder="1" applyAlignment="1" applyProtection="1">
      <alignment horizontal="left" vertical="top"/>
      <protection locked="0"/>
    </xf>
    <xf numFmtId="49" fontId="0" fillId="0" borderId="34" xfId="0" applyNumberFormat="1" applyBorder="1" applyAlignment="1" applyProtection="1">
      <alignment horizontal="left" vertical="top"/>
      <protection locked="0"/>
    </xf>
    <xf numFmtId="49" fontId="3" fillId="4" borderId="22" xfId="0" applyNumberFormat="1" applyFont="1" applyFill="1" applyBorder="1" applyAlignment="1">
      <alignment horizontal="left" wrapText="1"/>
    </xf>
    <xf numFmtId="49" fontId="3" fillId="4" borderId="10" xfId="0" applyNumberFormat="1" applyFont="1" applyFill="1" applyBorder="1" applyAlignment="1">
      <alignment horizontal="left"/>
    </xf>
    <xf numFmtId="49" fontId="3" fillId="4" borderId="26" xfId="0" applyNumberFormat="1" applyFont="1" applyFill="1" applyBorder="1" applyAlignment="1">
      <alignment horizontal="left"/>
    </xf>
    <xf numFmtId="49" fontId="3" fillId="4" borderId="21" xfId="0" applyNumberFormat="1" applyFont="1" applyFill="1" applyBorder="1" applyAlignment="1">
      <alignment horizontal="left"/>
    </xf>
    <xf numFmtId="0" fontId="1" fillId="0" borderId="27" xfId="0" applyFont="1" applyBorder="1" applyAlignment="1" applyProtection="1">
      <alignment horizontal="left" vertical="top"/>
      <protection locked="0"/>
    </xf>
    <xf numFmtId="0" fontId="0" fillId="0" borderId="27" xfId="0" applyBorder="1" applyAlignment="1" applyProtection="1">
      <alignment horizontal="left" vertical="top"/>
      <protection locked="0"/>
    </xf>
    <xf numFmtId="175" fontId="13" fillId="4" borderId="0" xfId="0" applyNumberFormat="1" applyFont="1" applyFill="1" applyBorder="1" applyAlignment="1">
      <alignment horizontal="right"/>
    </xf>
    <xf numFmtId="175" fontId="13" fillId="4" borderId="21" xfId="0" applyNumberFormat="1" applyFont="1" applyFill="1" applyBorder="1" applyAlignment="1">
      <alignment horizontal="right"/>
    </xf>
    <xf numFmtId="49" fontId="3" fillId="4" borderId="22" xfId="0" applyNumberFormat="1" applyFont="1" applyFill="1" applyBorder="1" applyAlignment="1">
      <alignment horizontal="left"/>
    </xf>
    <xf numFmtId="49" fontId="3" fillId="4" borderId="11" xfId="0" applyNumberFormat="1" applyFont="1" applyFill="1" applyBorder="1" applyAlignment="1">
      <alignment horizontal="left"/>
    </xf>
    <xf numFmtId="0" fontId="0" fillId="0" borderId="55" xfId="0" applyFill="1" applyBorder="1" applyAlignment="1" applyProtection="1">
      <alignment horizontal="left" vertical="top"/>
      <protection locked="0"/>
    </xf>
    <xf numFmtId="0" fontId="0" fillId="0" borderId="27" xfId="0" applyFill="1" applyBorder="1" applyAlignment="1" applyProtection="1">
      <alignment horizontal="left" vertical="top"/>
      <protection locked="0"/>
    </xf>
    <xf numFmtId="0" fontId="0" fillId="0" borderId="56" xfId="0" applyFill="1" applyBorder="1" applyAlignment="1" applyProtection="1">
      <alignment horizontal="left" vertical="top"/>
      <protection locked="0"/>
    </xf>
    <xf numFmtId="0" fontId="24" fillId="7" borderId="0" xfId="0" applyFont="1" applyFill="1" applyBorder="1" applyAlignment="1">
      <alignment horizontal="right"/>
    </xf>
    <xf numFmtId="0" fontId="0" fillId="0" borderId="56" xfId="0" applyBorder="1" applyAlignment="1" applyProtection="1">
      <alignment horizontal="left" vertical="top"/>
      <protection locked="0"/>
    </xf>
    <xf numFmtId="49" fontId="5" fillId="4" borderId="23" xfId="0" applyNumberFormat="1" applyFont="1" applyFill="1" applyBorder="1" applyAlignment="1">
      <alignment horizontal="left" wrapText="1"/>
    </xf>
    <xf numFmtId="49" fontId="5" fillId="4" borderId="0" xfId="0" applyNumberFormat="1" applyFont="1" applyFill="1" applyBorder="1" applyAlignment="1">
      <alignment horizontal="left" wrapText="1"/>
    </xf>
    <xf numFmtId="49" fontId="5" fillId="4" borderId="26" xfId="0" applyNumberFormat="1" applyFont="1" applyFill="1" applyBorder="1" applyAlignment="1">
      <alignment horizontal="left" wrapText="1"/>
    </xf>
    <xf numFmtId="49" fontId="5" fillId="4" borderId="21" xfId="0" applyNumberFormat="1" applyFont="1" applyFill="1" applyBorder="1" applyAlignment="1">
      <alignment horizontal="left" wrapText="1"/>
    </xf>
    <xf numFmtId="49" fontId="21" fillId="0" borderId="23" xfId="0" applyNumberFormat="1" applyFont="1" applyFill="1" applyBorder="1" applyAlignment="1" applyProtection="1">
      <alignment horizontal="left" vertical="top" wrapText="1"/>
      <protection locked="0"/>
    </xf>
    <xf numFmtId="49" fontId="21" fillId="0" borderId="13" xfId="0" applyNumberFormat="1" applyFont="1" applyFill="1" applyBorder="1" applyAlignment="1" applyProtection="1">
      <alignment horizontal="left" vertical="top"/>
      <protection locked="0"/>
    </xf>
    <xf numFmtId="49" fontId="21" fillId="0" borderId="26" xfId="0" applyNumberFormat="1" applyFont="1" applyFill="1" applyBorder="1" applyAlignment="1" applyProtection="1">
      <alignment horizontal="left" vertical="top"/>
      <protection locked="0"/>
    </xf>
    <xf numFmtId="49" fontId="21" fillId="0" borderId="25" xfId="0" applyNumberFormat="1" applyFont="1" applyFill="1" applyBorder="1" applyAlignment="1" applyProtection="1">
      <alignment horizontal="left" vertical="top"/>
      <protection locked="0"/>
    </xf>
    <xf numFmtId="49" fontId="17" fillId="4" borderId="22" xfId="0" applyNumberFormat="1" applyFont="1" applyFill="1" applyBorder="1" applyAlignment="1">
      <alignment horizontal="left"/>
    </xf>
    <xf numFmtId="49" fontId="17" fillId="4" borderId="10" xfId="0" applyNumberFormat="1" applyFont="1" applyFill="1" applyBorder="1" applyAlignment="1">
      <alignment horizontal="left"/>
    </xf>
    <xf numFmtId="49" fontId="1" fillId="0" borderId="21" xfId="0" applyNumberFormat="1" applyFont="1" applyBorder="1" applyAlignment="1" applyProtection="1">
      <alignment horizontal="left" vertical="top"/>
      <protection locked="0"/>
    </xf>
    <xf numFmtId="49" fontId="0" fillId="0" borderId="33" xfId="0" applyNumberFormat="1" applyBorder="1" applyAlignment="1" applyProtection="1">
      <alignment horizontal="left" vertical="top"/>
      <protection locked="0"/>
    </xf>
    <xf numFmtId="49" fontId="3" fillId="10" borderId="22" xfId="0" applyNumberFormat="1" applyFont="1" applyFill="1" applyBorder="1" applyAlignment="1" applyProtection="1">
      <alignment horizontal="center"/>
      <protection locked="0"/>
    </xf>
    <xf numFmtId="49" fontId="3" fillId="10" borderId="11" xfId="0" applyNumberFormat="1" applyFont="1" applyFill="1" applyBorder="1" applyAlignment="1" applyProtection="1">
      <alignment horizontal="center"/>
      <protection locked="0"/>
    </xf>
    <xf numFmtId="49" fontId="3" fillId="10" borderId="23" xfId="0" applyNumberFormat="1" applyFont="1" applyFill="1" applyBorder="1" applyAlignment="1" applyProtection="1">
      <alignment horizontal="center"/>
      <protection locked="0"/>
    </xf>
    <xf numFmtId="49" fontId="3" fillId="10" borderId="13" xfId="0" applyNumberFormat="1" applyFont="1" applyFill="1" applyBorder="1" applyAlignment="1" applyProtection="1">
      <alignment horizontal="center"/>
      <protection locked="0"/>
    </xf>
    <xf numFmtId="49" fontId="3" fillId="10" borderId="26" xfId="0" applyNumberFormat="1" applyFont="1" applyFill="1" applyBorder="1" applyAlignment="1" applyProtection="1">
      <alignment horizontal="center"/>
      <protection locked="0"/>
    </xf>
    <xf numFmtId="49" fontId="3" fillId="10" borderId="25" xfId="0" applyNumberFormat="1" applyFont="1" applyFill="1" applyBorder="1" applyAlignment="1" applyProtection="1">
      <alignment horizontal="center"/>
      <protection locked="0"/>
    </xf>
  </cellXfs>
  <cellStyles count="4">
    <cellStyle name="Euro" xfId="1" xr:uid="{00000000-0005-0000-0000-000000000000}"/>
    <cellStyle name="Prozent" xfId="2" builtinId="5"/>
    <cellStyle name="Standard" xfId="0" builtinId="0"/>
    <cellStyle name="Standard 4" xfId="3" xr:uid="{00000000-0005-0000-0000-000003000000}"/>
  </cellStyles>
  <dxfs count="0"/>
  <tableStyles count="0" defaultTableStyle="TableStyleMedium2" defaultPivotStyle="PivotStyleLight16"/>
  <colors>
    <mruColors>
      <color rgb="FFCCFFCC"/>
      <color rgb="FF99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47625</xdr:colOff>
      <xdr:row>3</xdr:row>
      <xdr:rowOff>9525</xdr:rowOff>
    </xdr:from>
    <xdr:ext cx="428625" cy="200025"/>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4953000" y="895350"/>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DE" sz="1000" b="0" i="0" u="none" strike="noStrike" baseline="0">
              <a:solidFill>
                <a:srgbClr val="000000"/>
              </a:solidFill>
              <a:latin typeface="Arial"/>
              <a:cs typeface="Arial"/>
            </a:rPr>
            <a:t>Fläche</a:t>
          </a:r>
        </a:p>
      </xdr:txBody>
    </xdr:sp>
    <xdr:clientData/>
  </xdr:oneCellAnchor>
  <xdr:oneCellAnchor>
    <xdr:from>
      <xdr:col>5</xdr:col>
      <xdr:colOff>146526</xdr:colOff>
      <xdr:row>2</xdr:row>
      <xdr:rowOff>76200</xdr:rowOff>
    </xdr:from>
    <xdr:ext cx="649923" cy="318036"/>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662743" y="763657"/>
          <a:ext cx="649923" cy="318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000"/>
            </a:lnSpc>
            <a:defRPr sz="1000"/>
          </a:pPr>
          <a:r>
            <a:rPr lang="de-DE" sz="1000" b="0" i="0" u="none" strike="noStrike" baseline="0">
              <a:solidFill>
                <a:srgbClr val="000000"/>
              </a:solidFill>
              <a:latin typeface="Arial"/>
              <a:cs typeface="Arial"/>
            </a:rPr>
            <a:t>relativer</a:t>
          </a:r>
        </a:p>
        <a:p>
          <a:pPr algn="ctr" rtl="0">
            <a:lnSpc>
              <a:spcPts val="1000"/>
            </a:lnSpc>
            <a:defRPr sz="1000"/>
          </a:pPr>
          <a:r>
            <a:rPr lang="de-DE" sz="1000" b="0" i="0" u="none" strike="noStrike" baseline="0">
              <a:solidFill>
                <a:srgbClr val="000000"/>
              </a:solidFill>
              <a:latin typeface="Arial"/>
              <a:cs typeface="Arial"/>
            </a:rPr>
            <a:t>Bodenwert</a:t>
          </a:r>
        </a:p>
      </xdr:txBody>
    </xdr:sp>
    <xdr:clientData/>
  </xdr:oneCellAnchor>
  <xdr:oneCellAnchor>
    <xdr:from>
      <xdr:col>8</xdr:col>
      <xdr:colOff>122714</xdr:colOff>
      <xdr:row>2</xdr:row>
      <xdr:rowOff>19050</xdr:rowOff>
    </xdr:from>
    <xdr:ext cx="649922" cy="318036"/>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8065736" y="706507"/>
          <a:ext cx="649922" cy="318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lnSpc>
              <a:spcPts val="1000"/>
            </a:lnSpc>
            <a:defRPr sz="1000"/>
          </a:pPr>
          <a:r>
            <a:rPr lang="de-DE" sz="1000" b="0" i="0" u="none" strike="noStrike" baseline="0">
              <a:solidFill>
                <a:srgbClr val="000000"/>
              </a:solidFill>
              <a:latin typeface="Arial"/>
              <a:cs typeface="Arial"/>
            </a:rPr>
            <a:t>absoluter</a:t>
          </a:r>
        </a:p>
        <a:p>
          <a:pPr algn="ctr" rtl="0">
            <a:lnSpc>
              <a:spcPts val="1000"/>
            </a:lnSpc>
            <a:defRPr sz="1000"/>
          </a:pPr>
          <a:r>
            <a:rPr lang="de-DE" sz="1000" b="0" i="0" u="none" strike="noStrike" baseline="0">
              <a:solidFill>
                <a:srgbClr val="000000"/>
              </a:solidFill>
              <a:latin typeface="Arial"/>
              <a:cs typeface="Arial"/>
            </a:rPr>
            <a:t>Bodenwert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47625</xdr:colOff>
      <xdr:row>3</xdr:row>
      <xdr:rowOff>9525</xdr:rowOff>
    </xdr:from>
    <xdr:ext cx="476250" cy="200025"/>
    <xdr:sp macro="" textlink="">
      <xdr:nvSpPr>
        <xdr:cNvPr id="5123" name="Text Box 3">
          <a:extLst>
            <a:ext uri="{FF2B5EF4-FFF2-40B4-BE49-F238E27FC236}">
              <a16:creationId xmlns:a16="http://schemas.microsoft.com/office/drawing/2014/main" id="{00000000-0008-0000-0100-000003140000}"/>
            </a:ext>
          </a:extLst>
        </xdr:cNvPr>
        <xdr:cNvSpPr txBox="1">
          <a:spLocks noChangeArrowheads="1"/>
        </xdr:cNvSpPr>
      </xdr:nvSpPr>
      <xdr:spPr bwMode="auto">
        <a:xfrm>
          <a:off x="4953000" y="895350"/>
          <a:ext cx="4762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DE" sz="1000" b="0" i="0" u="none" strike="noStrike" baseline="0">
              <a:solidFill>
                <a:srgbClr val="000000"/>
              </a:solidFill>
              <a:latin typeface="Arial"/>
              <a:cs typeface="Arial"/>
            </a:rPr>
            <a:t>Fläche</a:t>
          </a:r>
        </a:p>
      </xdr:txBody>
    </xdr:sp>
    <xdr:clientData/>
  </xdr:oneCellAnchor>
  <xdr:oneCellAnchor>
    <xdr:from>
      <xdr:col>5</xdr:col>
      <xdr:colOff>152400</xdr:colOff>
      <xdr:row>2</xdr:row>
      <xdr:rowOff>66675</xdr:rowOff>
    </xdr:from>
    <xdr:ext cx="685800" cy="362451"/>
    <xdr:sp macro="" textlink="">
      <xdr:nvSpPr>
        <xdr:cNvPr id="5124" name="Text Box 4">
          <a:extLst>
            <a:ext uri="{FF2B5EF4-FFF2-40B4-BE49-F238E27FC236}">
              <a16:creationId xmlns:a16="http://schemas.microsoft.com/office/drawing/2014/main" id="{00000000-0008-0000-0100-000004140000}"/>
            </a:ext>
          </a:extLst>
        </xdr:cNvPr>
        <xdr:cNvSpPr txBox="1">
          <a:spLocks noChangeArrowheads="1"/>
        </xdr:cNvSpPr>
      </xdr:nvSpPr>
      <xdr:spPr bwMode="auto">
        <a:xfrm>
          <a:off x="5657850" y="752475"/>
          <a:ext cx="6858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defRPr sz="1000"/>
          </a:pPr>
          <a:r>
            <a:rPr lang="de-DE" sz="1000" b="0" i="0" u="none" strike="noStrike" baseline="0">
              <a:solidFill>
                <a:srgbClr val="000000"/>
              </a:solidFill>
              <a:latin typeface="Arial"/>
              <a:cs typeface="Arial"/>
            </a:rPr>
            <a:t>relativer</a:t>
          </a:r>
        </a:p>
        <a:p>
          <a:pPr algn="ctr" rtl="0">
            <a:defRPr sz="1000"/>
          </a:pPr>
          <a:r>
            <a:rPr lang="de-DE" sz="1000" b="0" i="0" u="none" strike="noStrike" baseline="0">
              <a:solidFill>
                <a:srgbClr val="000000"/>
              </a:solidFill>
              <a:latin typeface="Arial"/>
              <a:cs typeface="Arial"/>
            </a:rPr>
            <a:t>Bodenwert</a:t>
          </a:r>
        </a:p>
      </xdr:txBody>
    </xdr:sp>
    <xdr:clientData/>
  </xdr:oneCellAnchor>
  <xdr:oneCellAnchor>
    <xdr:from>
      <xdr:col>7</xdr:col>
      <xdr:colOff>243095</xdr:colOff>
      <xdr:row>2</xdr:row>
      <xdr:rowOff>39757</xdr:rowOff>
    </xdr:from>
    <xdr:ext cx="695325" cy="352926"/>
    <xdr:sp macro="" textlink="">
      <xdr:nvSpPr>
        <xdr:cNvPr id="5125" name="Text Box 5">
          <a:extLst>
            <a:ext uri="{FF2B5EF4-FFF2-40B4-BE49-F238E27FC236}">
              <a16:creationId xmlns:a16="http://schemas.microsoft.com/office/drawing/2014/main" id="{00000000-0008-0000-0100-000005140000}"/>
            </a:ext>
          </a:extLst>
        </xdr:cNvPr>
        <xdr:cNvSpPr txBox="1">
          <a:spLocks noChangeArrowheads="1"/>
        </xdr:cNvSpPr>
      </xdr:nvSpPr>
      <xdr:spPr bwMode="auto">
        <a:xfrm>
          <a:off x="7854812" y="727214"/>
          <a:ext cx="695325" cy="352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18288" bIns="0" anchor="t" upright="1">
          <a:spAutoFit/>
        </a:bodyPr>
        <a:lstStyle/>
        <a:p>
          <a:pPr algn="ctr" rtl="0">
            <a:defRPr sz="1000"/>
          </a:pPr>
          <a:r>
            <a:rPr lang="de-DE" sz="1000" b="0" i="0" u="none" strike="noStrike" baseline="0">
              <a:solidFill>
                <a:srgbClr val="000000"/>
              </a:solidFill>
              <a:latin typeface="Arial"/>
              <a:cs typeface="Arial"/>
            </a:rPr>
            <a:t>absoluter</a:t>
          </a:r>
        </a:p>
        <a:p>
          <a:pPr algn="ctr" rtl="0">
            <a:defRPr sz="1000"/>
          </a:pPr>
          <a:r>
            <a:rPr lang="de-DE" sz="1000" b="0" i="0" u="none" strike="noStrike" baseline="0">
              <a:solidFill>
                <a:srgbClr val="000000"/>
              </a:solidFill>
              <a:latin typeface="Arial"/>
              <a:cs typeface="Arial"/>
            </a:rPr>
            <a:t>Bodenwert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20Boden-und%20Immobilienrichtwerte/6%20Immobilienrichtwerte%20WE/Beispielrechner/2016/Berechne_eine_ETW_Hagen_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20Boden-und%20Immobilienrichtwerte/2%20zonale%20BRW/0%20Alles%20was%20man%20braucht/Anpassung%20zBRW/Datensatz%20x%20komplet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 ETW"/>
      <sheetName val="Immo ETW 2016 - Zonen"/>
      <sheetName val="Koeffizienten"/>
      <sheetName val="Abweichungen"/>
      <sheetName val="Tabelle1"/>
    </sheetNames>
    <sheetDataSet>
      <sheetData sheetId="0"/>
      <sheetData sheetId="1"/>
      <sheetData sheetId="2">
        <row r="2">
          <cell r="F2" t="str">
            <v>einfach</v>
          </cell>
        </row>
        <row r="3">
          <cell r="F3" t="str">
            <v>einfach bis mittel</v>
          </cell>
        </row>
        <row r="4">
          <cell r="F4" t="str">
            <v>mittel</v>
          </cell>
        </row>
        <row r="5">
          <cell r="F5" t="str">
            <v>mittel bis gut</v>
          </cell>
        </row>
        <row r="6">
          <cell r="F6" t="str">
            <v>gut</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s>
    <sheetDataSet>
      <sheetData sheetId="0">
        <row r="2">
          <cell r="A2">
            <v>100001</v>
          </cell>
          <cell r="B2">
            <v>1050</v>
          </cell>
          <cell r="C2" t="str">
            <v>Innenstadt</v>
          </cell>
          <cell r="D2" t="str">
            <v>B</v>
          </cell>
          <cell r="E2" t="str">
            <v>MK</v>
          </cell>
          <cell r="F2">
            <v>2</v>
          </cell>
          <cell r="G2" t="str">
            <v/>
          </cell>
          <cell r="H2" t="str">
            <v>IV-VI</v>
          </cell>
          <cell r="I2" t="str">
            <v/>
          </cell>
          <cell r="J2">
            <v>20</v>
          </cell>
          <cell r="K2">
            <v>60</v>
          </cell>
          <cell r="L2" t="str">
            <v/>
          </cell>
          <cell r="M2">
            <v>1</v>
          </cell>
          <cell r="N2" t="str">
            <v/>
          </cell>
          <cell r="O2" t="str">
            <v/>
          </cell>
          <cell r="P2" t="str">
            <v/>
          </cell>
          <cell r="Q2">
            <v>2602301</v>
          </cell>
          <cell r="R2">
            <v>5692585</v>
          </cell>
          <cell r="S2">
            <v>40544</v>
          </cell>
        </row>
        <row r="3">
          <cell r="A3">
            <v>100002</v>
          </cell>
          <cell r="B3">
            <v>1250</v>
          </cell>
          <cell r="C3" t="str">
            <v>Innenstadt</v>
          </cell>
          <cell r="D3" t="str">
            <v>B</v>
          </cell>
          <cell r="E3" t="str">
            <v>MK</v>
          </cell>
          <cell r="F3">
            <v>2</v>
          </cell>
          <cell r="G3" t="str">
            <v/>
          </cell>
          <cell r="H3" t="str">
            <v>V-VI</v>
          </cell>
          <cell r="I3" t="str">
            <v/>
          </cell>
          <cell r="J3">
            <v>20</v>
          </cell>
          <cell r="K3">
            <v>70</v>
          </cell>
          <cell r="L3" t="str">
            <v/>
          </cell>
          <cell r="M3">
            <v>1</v>
          </cell>
          <cell r="N3" t="str">
            <v/>
          </cell>
          <cell r="O3" t="str">
            <v/>
          </cell>
          <cell r="P3" t="str">
            <v/>
          </cell>
          <cell r="Q3">
            <v>2602350</v>
          </cell>
          <cell r="R3">
            <v>5692571</v>
          </cell>
          <cell r="S3">
            <v>40544</v>
          </cell>
        </row>
        <row r="4">
          <cell r="A4">
            <v>100003</v>
          </cell>
          <cell r="B4">
            <v>1400</v>
          </cell>
          <cell r="C4" t="str">
            <v>Innenstadt</v>
          </cell>
          <cell r="D4" t="str">
            <v>B</v>
          </cell>
          <cell r="E4" t="str">
            <v>MK</v>
          </cell>
          <cell r="F4">
            <v>2</v>
          </cell>
          <cell r="G4" t="str">
            <v/>
          </cell>
          <cell r="H4" t="str">
            <v>IV-VI</v>
          </cell>
          <cell r="I4" t="str">
            <v/>
          </cell>
          <cell r="J4">
            <v>20</v>
          </cell>
          <cell r="K4">
            <v>85</v>
          </cell>
          <cell r="L4" t="str">
            <v/>
          </cell>
          <cell r="M4">
            <v>1</v>
          </cell>
          <cell r="N4" t="str">
            <v/>
          </cell>
          <cell r="O4" t="str">
            <v/>
          </cell>
          <cell r="P4" t="str">
            <v/>
          </cell>
          <cell r="Q4">
            <v>2602431</v>
          </cell>
          <cell r="R4">
            <v>5692537</v>
          </cell>
          <cell r="S4">
            <v>40544</v>
          </cell>
        </row>
        <row r="5">
          <cell r="A5">
            <v>100004</v>
          </cell>
          <cell r="B5">
            <v>1600</v>
          </cell>
          <cell r="C5" t="str">
            <v>Innenstadt</v>
          </cell>
          <cell r="D5" t="str">
            <v>B</v>
          </cell>
          <cell r="E5" t="str">
            <v>MK</v>
          </cell>
          <cell r="F5">
            <v>2</v>
          </cell>
          <cell r="G5" t="str">
            <v/>
          </cell>
          <cell r="H5" t="str">
            <v>IV-VI</v>
          </cell>
          <cell r="I5" t="str">
            <v/>
          </cell>
          <cell r="J5">
            <v>20</v>
          </cell>
          <cell r="K5">
            <v>100</v>
          </cell>
          <cell r="L5" t="str">
            <v/>
          </cell>
          <cell r="M5">
            <v>1</v>
          </cell>
          <cell r="N5" t="str">
            <v/>
          </cell>
          <cell r="O5" t="str">
            <v/>
          </cell>
          <cell r="P5" t="str">
            <v/>
          </cell>
          <cell r="Q5">
            <v>2602534</v>
          </cell>
          <cell r="R5">
            <v>5692485</v>
          </cell>
          <cell r="S5">
            <v>40544</v>
          </cell>
        </row>
        <row r="6">
          <cell r="A6">
            <v>100005</v>
          </cell>
          <cell r="B6">
            <v>1300</v>
          </cell>
          <cell r="C6" t="str">
            <v>Innenstadt</v>
          </cell>
          <cell r="D6" t="str">
            <v>B</v>
          </cell>
          <cell r="E6" t="str">
            <v>MK</v>
          </cell>
          <cell r="F6">
            <v>2</v>
          </cell>
          <cell r="G6" t="str">
            <v/>
          </cell>
          <cell r="H6" t="str">
            <v>IV-VI</v>
          </cell>
          <cell r="I6" t="str">
            <v/>
          </cell>
          <cell r="J6">
            <v>20</v>
          </cell>
          <cell r="K6">
            <v>75</v>
          </cell>
          <cell r="L6" t="str">
            <v/>
          </cell>
          <cell r="M6">
            <v>1</v>
          </cell>
          <cell r="N6" t="str">
            <v/>
          </cell>
          <cell r="O6" t="str">
            <v/>
          </cell>
          <cell r="P6" t="str">
            <v/>
          </cell>
          <cell r="Q6">
            <v>2602637</v>
          </cell>
          <cell r="R6">
            <v>5692432</v>
          </cell>
          <cell r="S6">
            <v>40544</v>
          </cell>
        </row>
        <row r="7">
          <cell r="A7">
            <v>100006</v>
          </cell>
          <cell r="B7">
            <v>1150</v>
          </cell>
          <cell r="C7" t="str">
            <v>Innenstadt</v>
          </cell>
          <cell r="D7" t="str">
            <v>B</v>
          </cell>
          <cell r="E7" t="str">
            <v>MK</v>
          </cell>
          <cell r="F7">
            <v>2</v>
          </cell>
          <cell r="G7" t="str">
            <v/>
          </cell>
          <cell r="H7" t="str">
            <v>IV-VI</v>
          </cell>
          <cell r="I7" t="str">
            <v/>
          </cell>
          <cell r="J7">
            <v>20</v>
          </cell>
          <cell r="K7">
            <v>67</v>
          </cell>
          <cell r="L7" t="str">
            <v/>
          </cell>
          <cell r="M7">
            <v>1</v>
          </cell>
          <cell r="N7" t="str">
            <v/>
          </cell>
          <cell r="O7" t="str">
            <v/>
          </cell>
          <cell r="P7" t="str">
            <v/>
          </cell>
          <cell r="Q7">
            <v>2602753</v>
          </cell>
          <cell r="R7">
            <v>5692381</v>
          </cell>
          <cell r="S7">
            <v>40544</v>
          </cell>
        </row>
        <row r="8">
          <cell r="A8">
            <v>100007</v>
          </cell>
          <cell r="B8">
            <v>1000</v>
          </cell>
          <cell r="C8" t="str">
            <v>Innenstadt</v>
          </cell>
          <cell r="D8" t="str">
            <v>B</v>
          </cell>
          <cell r="E8" t="str">
            <v>MK</v>
          </cell>
          <cell r="F8">
            <v>2</v>
          </cell>
          <cell r="G8" t="str">
            <v/>
          </cell>
          <cell r="H8" t="str">
            <v>IV-V</v>
          </cell>
          <cell r="I8" t="str">
            <v/>
          </cell>
          <cell r="J8">
            <v>20</v>
          </cell>
          <cell r="K8">
            <v>63</v>
          </cell>
          <cell r="L8" t="str">
            <v/>
          </cell>
          <cell r="M8">
            <v>1</v>
          </cell>
          <cell r="N8" t="str">
            <v/>
          </cell>
          <cell r="O8" t="str">
            <v/>
          </cell>
          <cell r="P8" t="str">
            <v/>
          </cell>
          <cell r="Q8">
            <v>2602821</v>
          </cell>
          <cell r="R8">
            <v>5692366</v>
          </cell>
          <cell r="S8">
            <v>40544</v>
          </cell>
        </row>
        <row r="9">
          <cell r="A9">
            <v>100008</v>
          </cell>
          <cell r="B9">
            <v>950</v>
          </cell>
          <cell r="C9" t="str">
            <v>Innenstadt</v>
          </cell>
          <cell r="D9" t="str">
            <v>B</v>
          </cell>
          <cell r="E9" t="str">
            <v>MK</v>
          </cell>
          <cell r="F9">
            <v>2</v>
          </cell>
          <cell r="G9" t="str">
            <v/>
          </cell>
          <cell r="H9" t="str">
            <v>IV-VI</v>
          </cell>
          <cell r="I9" t="str">
            <v/>
          </cell>
          <cell r="J9">
            <v>20</v>
          </cell>
          <cell r="K9">
            <v>60</v>
          </cell>
          <cell r="L9" t="str">
            <v/>
          </cell>
          <cell r="M9">
            <v>1</v>
          </cell>
          <cell r="N9" t="str">
            <v/>
          </cell>
          <cell r="O9" t="str">
            <v/>
          </cell>
          <cell r="P9" t="str">
            <v/>
          </cell>
          <cell r="Q9">
            <v>2602871</v>
          </cell>
          <cell r="R9">
            <v>5692327</v>
          </cell>
          <cell r="S9">
            <v>40544</v>
          </cell>
        </row>
        <row r="10">
          <cell r="A10">
            <v>100009</v>
          </cell>
          <cell r="B10">
            <v>320</v>
          </cell>
          <cell r="C10" t="str">
            <v>Innenstadt</v>
          </cell>
          <cell r="D10" t="str">
            <v>B</v>
          </cell>
          <cell r="E10" t="str">
            <v>MK</v>
          </cell>
          <cell r="F10">
            <v>2</v>
          </cell>
          <cell r="G10" t="str">
            <v/>
          </cell>
          <cell r="H10" t="str">
            <v>IV-V</v>
          </cell>
          <cell r="I10" t="str">
            <v/>
          </cell>
          <cell r="J10">
            <v>20</v>
          </cell>
          <cell r="K10">
            <v>11</v>
          </cell>
          <cell r="L10" t="str">
            <v/>
          </cell>
          <cell r="M10">
            <v>1</v>
          </cell>
          <cell r="N10" t="str">
            <v/>
          </cell>
          <cell r="O10" t="str">
            <v/>
          </cell>
          <cell r="P10" t="str">
            <v/>
          </cell>
          <cell r="Q10">
            <v>2602865</v>
          </cell>
          <cell r="R10">
            <v>5692405</v>
          </cell>
          <cell r="S10">
            <v>40544</v>
          </cell>
        </row>
        <row r="11">
          <cell r="A11">
            <v>100010</v>
          </cell>
          <cell r="B11">
            <v>550</v>
          </cell>
          <cell r="C11" t="str">
            <v>Innenstadt</v>
          </cell>
          <cell r="D11" t="str">
            <v>B</v>
          </cell>
          <cell r="E11" t="str">
            <v>MK</v>
          </cell>
          <cell r="F11">
            <v>2</v>
          </cell>
          <cell r="G11" t="str">
            <v/>
          </cell>
          <cell r="H11" t="str">
            <v>IV-V</v>
          </cell>
          <cell r="I11" t="str">
            <v/>
          </cell>
          <cell r="J11">
            <v>20</v>
          </cell>
          <cell r="K11">
            <v>28</v>
          </cell>
          <cell r="L11" t="str">
            <v/>
          </cell>
          <cell r="M11">
            <v>1</v>
          </cell>
          <cell r="N11" t="str">
            <v/>
          </cell>
          <cell r="O11" t="str">
            <v/>
          </cell>
          <cell r="P11" t="str">
            <v/>
          </cell>
          <cell r="Q11">
            <v>2602810</v>
          </cell>
          <cell r="R11">
            <v>5692541</v>
          </cell>
          <cell r="S11">
            <v>40544</v>
          </cell>
        </row>
        <row r="12">
          <cell r="A12">
            <v>100011</v>
          </cell>
          <cell r="B12">
            <v>1400</v>
          </cell>
          <cell r="C12" t="str">
            <v>Innenstadt</v>
          </cell>
          <cell r="D12" t="str">
            <v>B</v>
          </cell>
          <cell r="E12" t="str">
            <v>MK</v>
          </cell>
          <cell r="F12">
            <v>2</v>
          </cell>
          <cell r="G12" t="str">
            <v/>
          </cell>
          <cell r="H12" t="str">
            <v>V-VI</v>
          </cell>
          <cell r="I12" t="str">
            <v/>
          </cell>
          <cell r="J12">
            <v>20</v>
          </cell>
          <cell r="K12">
            <v>80</v>
          </cell>
          <cell r="L12" t="str">
            <v/>
          </cell>
          <cell r="M12">
            <v>1</v>
          </cell>
          <cell r="N12" t="str">
            <v/>
          </cell>
          <cell r="O12" t="str">
            <v/>
          </cell>
          <cell r="P12" t="str">
            <v/>
          </cell>
          <cell r="Q12">
            <v>2602694</v>
          </cell>
          <cell r="R12">
            <v>5692467</v>
          </cell>
          <cell r="S12">
            <v>40544</v>
          </cell>
        </row>
        <row r="13">
          <cell r="A13">
            <v>100012</v>
          </cell>
          <cell r="B13">
            <v>1500</v>
          </cell>
          <cell r="C13" t="str">
            <v>Innenstadt</v>
          </cell>
          <cell r="D13" t="str">
            <v>B</v>
          </cell>
          <cell r="E13" t="str">
            <v>MK</v>
          </cell>
          <cell r="F13">
            <v>2</v>
          </cell>
          <cell r="G13" t="str">
            <v/>
          </cell>
          <cell r="H13" t="str">
            <v>V-VI</v>
          </cell>
          <cell r="I13" t="str">
            <v/>
          </cell>
          <cell r="J13">
            <v>20</v>
          </cell>
          <cell r="K13">
            <v>93</v>
          </cell>
          <cell r="L13" t="str">
            <v/>
          </cell>
          <cell r="M13">
            <v>1</v>
          </cell>
          <cell r="N13" t="str">
            <v/>
          </cell>
          <cell r="O13" t="str">
            <v/>
          </cell>
          <cell r="P13" t="str">
            <v/>
          </cell>
          <cell r="Q13">
            <v>2692467</v>
          </cell>
          <cell r="R13">
            <v>5692538</v>
          </cell>
          <cell r="S13">
            <v>40544</v>
          </cell>
        </row>
        <row r="14">
          <cell r="A14">
            <v>100013</v>
          </cell>
          <cell r="B14">
            <v>350</v>
          </cell>
          <cell r="C14" t="str">
            <v>Innenstadt</v>
          </cell>
          <cell r="D14" t="str">
            <v>B</v>
          </cell>
          <cell r="E14" t="str">
            <v>MK</v>
          </cell>
          <cell r="F14">
            <v>2</v>
          </cell>
          <cell r="G14" t="str">
            <v/>
          </cell>
          <cell r="H14" t="str">
            <v>V-VI</v>
          </cell>
          <cell r="I14" t="str">
            <v/>
          </cell>
          <cell r="J14">
            <v>20</v>
          </cell>
          <cell r="K14">
            <v>13</v>
          </cell>
          <cell r="L14" t="str">
            <v/>
          </cell>
          <cell r="M14">
            <v>1</v>
          </cell>
          <cell r="N14" t="str">
            <v/>
          </cell>
          <cell r="O14" t="str">
            <v/>
          </cell>
          <cell r="P14" t="str">
            <v/>
          </cell>
          <cell r="Q14">
            <v>2602830</v>
          </cell>
          <cell r="R14">
            <v>5692615</v>
          </cell>
          <cell r="S14">
            <v>40544</v>
          </cell>
        </row>
        <row r="15">
          <cell r="A15">
            <v>100014</v>
          </cell>
          <cell r="B15">
            <v>650</v>
          </cell>
          <cell r="C15" t="str">
            <v>Innenstadt</v>
          </cell>
          <cell r="D15" t="str">
            <v>B</v>
          </cell>
          <cell r="E15" t="str">
            <v>MK</v>
          </cell>
          <cell r="F15">
            <v>2</v>
          </cell>
          <cell r="G15" t="str">
            <v/>
          </cell>
          <cell r="H15" t="str">
            <v>V-VI</v>
          </cell>
          <cell r="I15" t="str">
            <v/>
          </cell>
          <cell r="J15">
            <v>20</v>
          </cell>
          <cell r="K15">
            <v>31</v>
          </cell>
          <cell r="L15" t="str">
            <v/>
          </cell>
          <cell r="M15">
            <v>1</v>
          </cell>
          <cell r="N15" t="str">
            <v/>
          </cell>
          <cell r="O15" t="str">
            <v/>
          </cell>
          <cell r="P15" t="str">
            <v/>
          </cell>
          <cell r="Q15">
            <v>2602707</v>
          </cell>
          <cell r="R15">
            <v>5692666</v>
          </cell>
          <cell r="S15">
            <v>40544</v>
          </cell>
        </row>
        <row r="16">
          <cell r="A16">
            <v>100015</v>
          </cell>
          <cell r="B16">
            <v>750</v>
          </cell>
          <cell r="C16" t="str">
            <v>Innenstadt</v>
          </cell>
          <cell r="D16" t="str">
            <v>B</v>
          </cell>
          <cell r="E16" t="str">
            <v>MK</v>
          </cell>
          <cell r="F16">
            <v>2</v>
          </cell>
          <cell r="G16" t="str">
            <v/>
          </cell>
          <cell r="H16" t="str">
            <v>V</v>
          </cell>
          <cell r="I16" t="str">
            <v/>
          </cell>
          <cell r="J16">
            <v>20</v>
          </cell>
          <cell r="K16">
            <v>35</v>
          </cell>
          <cell r="L16" t="str">
            <v/>
          </cell>
          <cell r="M16">
            <v>1</v>
          </cell>
          <cell r="N16" t="str">
            <v/>
          </cell>
          <cell r="O16" t="str">
            <v/>
          </cell>
          <cell r="P16" t="str">
            <v/>
          </cell>
          <cell r="Q16">
            <v>2602615</v>
          </cell>
          <cell r="R16">
            <v>5692664</v>
          </cell>
          <cell r="S16">
            <v>40544</v>
          </cell>
        </row>
        <row r="17">
          <cell r="A17">
            <v>100016</v>
          </cell>
          <cell r="B17">
            <v>800</v>
          </cell>
          <cell r="C17" t="str">
            <v>Innenstadt</v>
          </cell>
          <cell r="D17" t="str">
            <v>B</v>
          </cell>
          <cell r="E17" t="str">
            <v>MK</v>
          </cell>
          <cell r="F17">
            <v>2</v>
          </cell>
          <cell r="G17" t="str">
            <v/>
          </cell>
          <cell r="H17" t="str">
            <v>V-VI</v>
          </cell>
          <cell r="I17" t="str">
            <v/>
          </cell>
          <cell r="J17">
            <v>20</v>
          </cell>
          <cell r="K17">
            <v>40</v>
          </cell>
          <cell r="L17" t="str">
            <v/>
          </cell>
          <cell r="M17">
            <v>1</v>
          </cell>
          <cell r="N17" t="str">
            <v/>
          </cell>
          <cell r="O17" t="str">
            <v/>
          </cell>
          <cell r="P17" t="str">
            <v/>
          </cell>
          <cell r="Q17">
            <v>2602680</v>
          </cell>
          <cell r="R17">
            <v>5692632</v>
          </cell>
          <cell r="S17">
            <v>40544</v>
          </cell>
        </row>
        <row r="18">
          <cell r="A18">
            <v>100017</v>
          </cell>
          <cell r="B18">
            <v>1300</v>
          </cell>
          <cell r="C18" t="str">
            <v>Innenstadt</v>
          </cell>
          <cell r="D18" t="str">
            <v>B</v>
          </cell>
          <cell r="E18" t="str">
            <v>MK</v>
          </cell>
          <cell r="F18">
            <v>2</v>
          </cell>
          <cell r="G18" t="str">
            <v/>
          </cell>
          <cell r="H18" t="str">
            <v>IV-VI</v>
          </cell>
          <cell r="I18" t="str">
            <v/>
          </cell>
          <cell r="J18">
            <v>20</v>
          </cell>
          <cell r="K18">
            <v>70</v>
          </cell>
          <cell r="L18" t="str">
            <v/>
          </cell>
          <cell r="M18">
            <v>1</v>
          </cell>
          <cell r="N18" t="str">
            <v/>
          </cell>
          <cell r="O18" t="str">
            <v/>
          </cell>
          <cell r="P18" t="str">
            <v/>
          </cell>
          <cell r="Q18">
            <v>2602600</v>
          </cell>
          <cell r="R18">
            <v>5692595</v>
          </cell>
          <cell r="S18">
            <v>40544</v>
          </cell>
        </row>
        <row r="19">
          <cell r="A19">
            <v>100018</v>
          </cell>
          <cell r="B19">
            <v>1250</v>
          </cell>
          <cell r="C19" t="str">
            <v>Innenstadt</v>
          </cell>
          <cell r="D19" t="str">
            <v>B</v>
          </cell>
          <cell r="E19" t="str">
            <v>MK</v>
          </cell>
          <cell r="F19">
            <v>2</v>
          </cell>
          <cell r="G19" t="str">
            <v/>
          </cell>
          <cell r="H19" t="str">
            <v>V-VI</v>
          </cell>
          <cell r="I19" t="str">
            <v/>
          </cell>
          <cell r="J19">
            <v>20</v>
          </cell>
          <cell r="K19">
            <v>68</v>
          </cell>
          <cell r="L19" t="str">
            <v/>
          </cell>
          <cell r="M19">
            <v>1</v>
          </cell>
          <cell r="N19" t="str">
            <v/>
          </cell>
          <cell r="O19" t="str">
            <v/>
          </cell>
          <cell r="P19" t="str">
            <v/>
          </cell>
          <cell r="Q19">
            <v>2602615</v>
          </cell>
          <cell r="R19">
            <v>5692517</v>
          </cell>
          <cell r="S19">
            <v>40544</v>
          </cell>
        </row>
        <row r="20">
          <cell r="A20">
            <v>100019</v>
          </cell>
          <cell r="B20">
            <v>900</v>
          </cell>
          <cell r="C20" t="str">
            <v>Innenstadt</v>
          </cell>
          <cell r="D20" t="str">
            <v>B</v>
          </cell>
          <cell r="E20" t="str">
            <v>MK</v>
          </cell>
          <cell r="F20">
            <v>2</v>
          </cell>
          <cell r="G20" t="str">
            <v/>
          </cell>
          <cell r="H20" t="str">
            <v>IV-VI</v>
          </cell>
          <cell r="I20" t="str">
            <v/>
          </cell>
          <cell r="J20">
            <v>20</v>
          </cell>
          <cell r="K20">
            <v>55</v>
          </cell>
          <cell r="L20" t="str">
            <v/>
          </cell>
          <cell r="M20">
            <v>1</v>
          </cell>
          <cell r="N20" t="str">
            <v/>
          </cell>
          <cell r="O20" t="str">
            <v/>
          </cell>
          <cell r="P20" t="str">
            <v/>
          </cell>
          <cell r="Q20">
            <v>2602550</v>
          </cell>
          <cell r="R20">
            <v>5692544</v>
          </cell>
          <cell r="S20">
            <v>40544</v>
          </cell>
        </row>
        <row r="21">
          <cell r="A21">
            <v>100020</v>
          </cell>
          <cell r="B21">
            <v>350</v>
          </cell>
          <cell r="C21" t="str">
            <v>Innenstadt</v>
          </cell>
          <cell r="D21" t="str">
            <v>B</v>
          </cell>
          <cell r="E21" t="str">
            <v>MI</v>
          </cell>
          <cell r="F21">
            <v>2</v>
          </cell>
          <cell r="G21" t="str">
            <v/>
          </cell>
          <cell r="H21" t="str">
            <v>IV-VIII</v>
          </cell>
          <cell r="I21" t="str">
            <v/>
          </cell>
          <cell r="J21" t="str">
            <v/>
          </cell>
          <cell r="K21" t="str">
            <v/>
          </cell>
          <cell r="L21" t="str">
            <v/>
          </cell>
          <cell r="M21">
            <v>1</v>
          </cell>
          <cell r="N21" t="str">
            <v/>
          </cell>
          <cell r="O21" t="str">
            <v/>
          </cell>
          <cell r="P21" t="str">
            <v/>
          </cell>
          <cell r="Q21">
            <v>2602496</v>
          </cell>
          <cell r="R21">
            <v>5692752</v>
          </cell>
          <cell r="S21">
            <v>40544</v>
          </cell>
        </row>
        <row r="22">
          <cell r="A22">
            <v>100021</v>
          </cell>
          <cell r="B22">
            <v>250</v>
          </cell>
          <cell r="C22" t="str">
            <v>Innenstadt</v>
          </cell>
          <cell r="D22" t="str">
            <v>B</v>
          </cell>
          <cell r="E22" t="str">
            <v>MI</v>
          </cell>
          <cell r="F22">
            <v>2</v>
          </cell>
          <cell r="G22" t="str">
            <v/>
          </cell>
          <cell r="H22" t="str">
            <v>II-IV</v>
          </cell>
          <cell r="I22" t="str">
            <v/>
          </cell>
          <cell r="J22" t="str">
            <v/>
          </cell>
          <cell r="K22" t="str">
            <v/>
          </cell>
          <cell r="L22" t="str">
            <v/>
          </cell>
          <cell r="M22">
            <v>1</v>
          </cell>
          <cell r="N22" t="str">
            <v/>
          </cell>
          <cell r="O22" t="str">
            <v/>
          </cell>
          <cell r="P22" t="str">
            <v/>
          </cell>
          <cell r="Q22">
            <v>2602263</v>
          </cell>
          <cell r="R22">
            <v>5692509</v>
          </cell>
          <cell r="S22">
            <v>40544</v>
          </cell>
        </row>
        <row r="23">
          <cell r="A23">
            <v>100022</v>
          </cell>
          <cell r="B23">
            <v>250</v>
          </cell>
          <cell r="C23" t="str">
            <v>Innenstadt</v>
          </cell>
          <cell r="D23" t="str">
            <v>B</v>
          </cell>
          <cell r="E23" t="str">
            <v>MK</v>
          </cell>
          <cell r="F23">
            <v>2</v>
          </cell>
          <cell r="G23" t="str">
            <v/>
          </cell>
          <cell r="H23" t="str">
            <v>IV-V</v>
          </cell>
          <cell r="I23" t="str">
            <v/>
          </cell>
          <cell r="J23" t="str">
            <v/>
          </cell>
          <cell r="K23" t="str">
            <v/>
          </cell>
          <cell r="L23" t="str">
            <v/>
          </cell>
          <cell r="M23">
            <v>1</v>
          </cell>
          <cell r="N23" t="str">
            <v/>
          </cell>
          <cell r="O23" t="str">
            <v/>
          </cell>
          <cell r="P23" t="str">
            <v/>
          </cell>
          <cell r="Q23">
            <v>2602445</v>
          </cell>
          <cell r="R23">
            <v>5692430</v>
          </cell>
          <cell r="S23">
            <v>40544</v>
          </cell>
        </row>
        <row r="24">
          <cell r="A24">
            <v>100023</v>
          </cell>
          <cell r="B24">
            <v>600</v>
          </cell>
          <cell r="C24" t="str">
            <v>Innenstadt</v>
          </cell>
          <cell r="D24" t="str">
            <v>B</v>
          </cell>
          <cell r="E24" t="str">
            <v>MK</v>
          </cell>
          <cell r="F24">
            <v>2</v>
          </cell>
          <cell r="G24" t="str">
            <v/>
          </cell>
          <cell r="H24" t="str">
            <v>IV-V</v>
          </cell>
          <cell r="I24" t="str">
            <v/>
          </cell>
          <cell r="J24">
            <v>20</v>
          </cell>
          <cell r="K24">
            <v>29</v>
          </cell>
          <cell r="L24" t="str">
            <v/>
          </cell>
          <cell r="M24" t="str">
            <v/>
          </cell>
          <cell r="N24" t="str">
            <v/>
          </cell>
          <cell r="O24" t="str">
            <v/>
          </cell>
          <cell r="P24" t="str">
            <v/>
          </cell>
          <cell r="Q24">
            <v>2602563</v>
          </cell>
          <cell r="R24">
            <v>5692429</v>
          </cell>
          <cell r="S24">
            <v>40544</v>
          </cell>
        </row>
        <row r="25">
          <cell r="A25">
            <v>100024</v>
          </cell>
          <cell r="B25">
            <v>400</v>
          </cell>
          <cell r="C25" t="str">
            <v>Innenstadt</v>
          </cell>
          <cell r="D25" t="str">
            <v>B</v>
          </cell>
          <cell r="E25" t="str">
            <v>MK</v>
          </cell>
          <cell r="F25">
            <v>2</v>
          </cell>
          <cell r="G25" t="str">
            <v/>
          </cell>
          <cell r="H25" t="str">
            <v>IV</v>
          </cell>
          <cell r="I25" t="str">
            <v/>
          </cell>
          <cell r="J25">
            <v>20</v>
          </cell>
          <cell r="K25">
            <v>17</v>
          </cell>
          <cell r="L25" t="str">
            <v/>
          </cell>
          <cell r="M25" t="str">
            <v/>
          </cell>
          <cell r="N25" t="str">
            <v/>
          </cell>
          <cell r="O25" t="str">
            <v/>
          </cell>
          <cell r="P25" t="str">
            <v/>
          </cell>
          <cell r="Q25">
            <v>2602454</v>
          </cell>
          <cell r="R25">
            <v>5692322</v>
          </cell>
          <cell r="S25">
            <v>40544</v>
          </cell>
        </row>
        <row r="26">
          <cell r="A26">
            <v>100025</v>
          </cell>
          <cell r="B26">
            <v>400</v>
          </cell>
          <cell r="C26" t="str">
            <v>Innenstadt</v>
          </cell>
          <cell r="D26" t="str">
            <v>B</v>
          </cell>
          <cell r="E26" t="str">
            <v>MK</v>
          </cell>
          <cell r="F26">
            <v>2</v>
          </cell>
          <cell r="G26" t="str">
            <v/>
          </cell>
          <cell r="H26" t="str">
            <v>IV</v>
          </cell>
          <cell r="I26" t="str">
            <v/>
          </cell>
          <cell r="J26">
            <v>20</v>
          </cell>
          <cell r="K26">
            <v>10</v>
          </cell>
          <cell r="L26" t="str">
            <v/>
          </cell>
          <cell r="M26" t="str">
            <v/>
          </cell>
          <cell r="N26" t="str">
            <v/>
          </cell>
          <cell r="O26" t="str">
            <v/>
          </cell>
          <cell r="P26" t="str">
            <v/>
          </cell>
          <cell r="Q26">
            <v>2602598</v>
          </cell>
          <cell r="R26">
            <v>5692400</v>
          </cell>
          <cell r="S26">
            <v>40544</v>
          </cell>
        </row>
        <row r="27">
          <cell r="A27">
            <v>100026</v>
          </cell>
          <cell r="B27">
            <v>300</v>
          </cell>
          <cell r="C27" t="str">
            <v>Innenstadt</v>
          </cell>
          <cell r="D27" t="str">
            <v>B</v>
          </cell>
          <cell r="E27" t="str">
            <v>MI</v>
          </cell>
          <cell r="F27">
            <v>2</v>
          </cell>
          <cell r="G27" t="str">
            <v/>
          </cell>
          <cell r="H27" t="str">
            <v>II-IV</v>
          </cell>
          <cell r="I27" t="str">
            <v/>
          </cell>
          <cell r="J27" t="str">
            <v/>
          </cell>
          <cell r="K27" t="str">
            <v/>
          </cell>
          <cell r="L27" t="str">
            <v/>
          </cell>
          <cell r="M27">
            <v>1</v>
          </cell>
          <cell r="N27" t="str">
            <v/>
          </cell>
          <cell r="O27" t="str">
            <v/>
          </cell>
          <cell r="P27" t="str">
            <v/>
          </cell>
          <cell r="Q27">
            <v>2602549</v>
          </cell>
          <cell r="R27">
            <v>5692322</v>
          </cell>
          <cell r="S27">
            <v>40544</v>
          </cell>
        </row>
        <row r="28">
          <cell r="A28">
            <v>100027</v>
          </cell>
          <cell r="B28">
            <v>500</v>
          </cell>
          <cell r="C28" t="str">
            <v>Innenstadt</v>
          </cell>
          <cell r="D28" t="str">
            <v>B</v>
          </cell>
          <cell r="E28" t="str">
            <v>MK</v>
          </cell>
          <cell r="F28">
            <v>2</v>
          </cell>
          <cell r="G28" t="str">
            <v/>
          </cell>
          <cell r="H28" t="str">
            <v>IV-V</v>
          </cell>
          <cell r="I28" t="str">
            <v/>
          </cell>
          <cell r="J28">
            <v>20</v>
          </cell>
          <cell r="K28">
            <v>20</v>
          </cell>
          <cell r="L28" t="str">
            <v/>
          </cell>
          <cell r="M28" t="str">
            <v/>
          </cell>
          <cell r="N28" t="str">
            <v/>
          </cell>
          <cell r="O28" t="str">
            <v/>
          </cell>
          <cell r="P28" t="str">
            <v/>
          </cell>
          <cell r="Q28">
            <v>2602725</v>
          </cell>
          <cell r="R28">
            <v>5692350</v>
          </cell>
          <cell r="S28">
            <v>40544</v>
          </cell>
        </row>
        <row r="29">
          <cell r="A29">
            <v>100028</v>
          </cell>
          <cell r="B29">
            <v>450</v>
          </cell>
          <cell r="C29" t="str">
            <v>Innenstadt</v>
          </cell>
          <cell r="D29" t="str">
            <v>B</v>
          </cell>
          <cell r="E29" t="str">
            <v>MK</v>
          </cell>
          <cell r="F29">
            <v>2</v>
          </cell>
          <cell r="G29" t="str">
            <v/>
          </cell>
          <cell r="H29" t="str">
            <v>III-V</v>
          </cell>
          <cell r="I29" t="str">
            <v/>
          </cell>
          <cell r="J29">
            <v>20</v>
          </cell>
          <cell r="K29">
            <v>23</v>
          </cell>
          <cell r="L29" t="str">
            <v/>
          </cell>
          <cell r="M29" t="str">
            <v/>
          </cell>
          <cell r="N29" t="str">
            <v/>
          </cell>
          <cell r="O29" t="str">
            <v/>
          </cell>
          <cell r="P29" t="str">
            <v/>
          </cell>
          <cell r="Q29">
            <v>2602931</v>
          </cell>
          <cell r="R29">
            <v>5692206</v>
          </cell>
          <cell r="S29">
            <v>40544</v>
          </cell>
        </row>
        <row r="30">
          <cell r="A30">
            <v>100029</v>
          </cell>
          <cell r="B30">
            <v>280</v>
          </cell>
          <cell r="C30" t="str">
            <v>Innenstadt</v>
          </cell>
          <cell r="D30" t="str">
            <v>B</v>
          </cell>
          <cell r="E30" t="str">
            <v>MI</v>
          </cell>
          <cell r="F30">
            <v>2</v>
          </cell>
          <cell r="G30" t="str">
            <v/>
          </cell>
          <cell r="H30" t="str">
            <v>IV-V</v>
          </cell>
          <cell r="I30" t="str">
            <v/>
          </cell>
          <cell r="J30" t="str">
            <v/>
          </cell>
          <cell r="K30" t="str">
            <v/>
          </cell>
          <cell r="L30" t="str">
            <v/>
          </cell>
          <cell r="M30">
            <v>1</v>
          </cell>
          <cell r="N30" t="str">
            <v/>
          </cell>
          <cell r="O30" t="str">
            <v/>
          </cell>
          <cell r="P30" t="str">
            <v/>
          </cell>
          <cell r="Q30">
            <v>2602790</v>
          </cell>
          <cell r="R30">
            <v>5692186</v>
          </cell>
          <cell r="S30">
            <v>40544</v>
          </cell>
        </row>
        <row r="31">
          <cell r="A31">
            <v>100030</v>
          </cell>
          <cell r="B31">
            <v>200</v>
          </cell>
          <cell r="C31" t="str">
            <v>Innenstadt</v>
          </cell>
          <cell r="D31" t="str">
            <v>B</v>
          </cell>
          <cell r="E31" t="str">
            <v>MK</v>
          </cell>
          <cell r="F31">
            <v>2</v>
          </cell>
          <cell r="G31" t="str">
            <v/>
          </cell>
          <cell r="H31" t="str">
            <v>IV-V</v>
          </cell>
          <cell r="I31" t="str">
            <v/>
          </cell>
          <cell r="J31" t="str">
            <v/>
          </cell>
          <cell r="K31" t="str">
            <v/>
          </cell>
          <cell r="L31" t="str">
            <v/>
          </cell>
          <cell r="M31">
            <v>1</v>
          </cell>
          <cell r="N31" t="str">
            <v/>
          </cell>
          <cell r="O31" t="str">
            <v/>
          </cell>
          <cell r="P31" t="str">
            <v/>
          </cell>
          <cell r="Q31">
            <v>2602602</v>
          </cell>
          <cell r="R31">
            <v>5692176</v>
          </cell>
          <cell r="S31">
            <v>40544</v>
          </cell>
        </row>
        <row r="32">
          <cell r="A32">
            <v>100031</v>
          </cell>
          <cell r="B32">
            <v>200</v>
          </cell>
          <cell r="C32" t="str">
            <v>Innenstadt</v>
          </cell>
          <cell r="D32" t="str">
            <v>B</v>
          </cell>
          <cell r="E32" t="str">
            <v>MK</v>
          </cell>
          <cell r="F32">
            <v>2</v>
          </cell>
          <cell r="G32" t="str">
            <v/>
          </cell>
          <cell r="H32" t="str">
            <v>IV-V</v>
          </cell>
          <cell r="I32" t="str">
            <v/>
          </cell>
          <cell r="J32" t="str">
            <v/>
          </cell>
          <cell r="K32" t="str">
            <v/>
          </cell>
          <cell r="L32" t="str">
            <v/>
          </cell>
          <cell r="M32">
            <v>1</v>
          </cell>
          <cell r="N32" t="str">
            <v/>
          </cell>
          <cell r="O32" t="str">
            <v/>
          </cell>
          <cell r="P32" t="str">
            <v/>
          </cell>
          <cell r="Q32">
            <v>2602388</v>
          </cell>
          <cell r="R32">
            <v>5692368</v>
          </cell>
          <cell r="S32">
            <v>40544</v>
          </cell>
        </row>
        <row r="33">
          <cell r="A33">
            <v>100032</v>
          </cell>
          <cell r="B33">
            <v>230</v>
          </cell>
          <cell r="C33" t="str">
            <v>Innenstadt</v>
          </cell>
          <cell r="D33" t="str">
            <v>B</v>
          </cell>
          <cell r="E33" t="str">
            <v>MK</v>
          </cell>
          <cell r="F33">
            <v>2</v>
          </cell>
          <cell r="G33" t="str">
            <v/>
          </cell>
          <cell r="H33" t="str">
            <v>II-III</v>
          </cell>
          <cell r="I33" t="str">
            <v/>
          </cell>
          <cell r="J33" t="str">
            <v/>
          </cell>
          <cell r="K33" t="str">
            <v/>
          </cell>
          <cell r="L33" t="str">
            <v/>
          </cell>
          <cell r="M33">
            <v>1</v>
          </cell>
          <cell r="N33" t="str">
            <v/>
          </cell>
          <cell r="O33" t="str">
            <v/>
          </cell>
          <cell r="P33" t="str">
            <v/>
          </cell>
          <cell r="Q33">
            <v>2602279</v>
          </cell>
          <cell r="R33">
            <v>5692372</v>
          </cell>
          <cell r="S33">
            <v>40544</v>
          </cell>
        </row>
        <row r="34">
          <cell r="A34">
            <v>100033</v>
          </cell>
          <cell r="B34">
            <v>300</v>
          </cell>
          <cell r="C34" t="str">
            <v>Innenstadt</v>
          </cell>
          <cell r="D34" t="str">
            <v>B</v>
          </cell>
          <cell r="E34" t="str">
            <v>MK</v>
          </cell>
          <cell r="F34">
            <v>2</v>
          </cell>
          <cell r="G34" t="str">
            <v/>
          </cell>
          <cell r="H34" t="str">
            <v>III-IV</v>
          </cell>
          <cell r="I34" t="str">
            <v/>
          </cell>
          <cell r="J34" t="str">
            <v/>
          </cell>
          <cell r="K34" t="str">
            <v/>
          </cell>
          <cell r="L34" t="str">
            <v/>
          </cell>
          <cell r="M34">
            <v>1</v>
          </cell>
          <cell r="N34" t="str">
            <v/>
          </cell>
          <cell r="O34" t="str">
            <v/>
          </cell>
          <cell r="P34" t="str">
            <v/>
          </cell>
          <cell r="Q34">
            <v>2602125</v>
          </cell>
          <cell r="R34">
            <v>5692572</v>
          </cell>
          <cell r="S34">
            <v>40544</v>
          </cell>
        </row>
        <row r="35">
          <cell r="A35">
            <v>100034</v>
          </cell>
          <cell r="B35">
            <v>160</v>
          </cell>
          <cell r="C35" t="str">
            <v>Innenstadt</v>
          </cell>
          <cell r="D35" t="str">
            <v>B</v>
          </cell>
          <cell r="E35" t="str">
            <v>MK</v>
          </cell>
          <cell r="F35">
            <v>2</v>
          </cell>
          <cell r="G35" t="str">
            <v/>
          </cell>
          <cell r="H35" t="str">
            <v>IV-VI</v>
          </cell>
          <cell r="I35" t="str">
            <v/>
          </cell>
          <cell r="J35" t="str">
            <v/>
          </cell>
          <cell r="K35" t="str">
            <v/>
          </cell>
          <cell r="L35" t="str">
            <v/>
          </cell>
          <cell r="M35">
            <v>1</v>
          </cell>
          <cell r="N35" t="str">
            <v/>
          </cell>
          <cell r="O35" t="str">
            <v/>
          </cell>
          <cell r="P35" t="str">
            <v/>
          </cell>
          <cell r="Q35">
            <v>2602005</v>
          </cell>
          <cell r="R35">
            <v>5692524</v>
          </cell>
          <cell r="S35">
            <v>40544</v>
          </cell>
        </row>
        <row r="36">
          <cell r="A36">
            <v>100035</v>
          </cell>
          <cell r="B36">
            <v>330</v>
          </cell>
          <cell r="C36" t="str">
            <v>Innenstadt</v>
          </cell>
          <cell r="D36" t="str">
            <v>B</v>
          </cell>
          <cell r="E36" t="str">
            <v>MK</v>
          </cell>
          <cell r="F36">
            <v>2</v>
          </cell>
          <cell r="G36" t="str">
            <v/>
          </cell>
          <cell r="H36" t="str">
            <v>III-VIII</v>
          </cell>
          <cell r="I36" t="str">
            <v/>
          </cell>
          <cell r="J36">
            <v>20</v>
          </cell>
          <cell r="K36">
            <v>11</v>
          </cell>
          <cell r="L36" t="str">
            <v/>
          </cell>
          <cell r="M36" t="str">
            <v/>
          </cell>
          <cell r="N36" t="str">
            <v/>
          </cell>
          <cell r="O36" t="str">
            <v/>
          </cell>
          <cell r="P36" t="str">
            <v/>
          </cell>
          <cell r="Q36">
            <v>2601881</v>
          </cell>
          <cell r="R36">
            <v>5692685</v>
          </cell>
          <cell r="S36">
            <v>40544</v>
          </cell>
        </row>
        <row r="37">
          <cell r="A37">
            <v>100036</v>
          </cell>
          <cell r="B37">
            <v>550</v>
          </cell>
          <cell r="C37" t="str">
            <v>Innenstadt</v>
          </cell>
          <cell r="D37" t="str">
            <v>B</v>
          </cell>
          <cell r="E37" t="str">
            <v>MK</v>
          </cell>
          <cell r="F37">
            <v>2</v>
          </cell>
          <cell r="G37" t="str">
            <v/>
          </cell>
          <cell r="H37" t="str">
            <v>IV-VII</v>
          </cell>
          <cell r="I37" t="str">
            <v/>
          </cell>
          <cell r="J37">
            <v>20</v>
          </cell>
          <cell r="K37">
            <v>27</v>
          </cell>
          <cell r="L37" t="str">
            <v/>
          </cell>
          <cell r="M37" t="str">
            <v/>
          </cell>
          <cell r="N37" t="str">
            <v/>
          </cell>
          <cell r="O37" t="str">
            <v/>
          </cell>
          <cell r="P37" t="str">
            <v/>
          </cell>
          <cell r="Q37">
            <v>2602044</v>
          </cell>
          <cell r="R37">
            <v>5692652</v>
          </cell>
          <cell r="S37">
            <v>40544</v>
          </cell>
        </row>
        <row r="38">
          <cell r="A38">
            <v>100037</v>
          </cell>
          <cell r="B38">
            <v>750</v>
          </cell>
          <cell r="C38" t="str">
            <v>Innenstadt</v>
          </cell>
          <cell r="D38" t="str">
            <v>B</v>
          </cell>
          <cell r="E38" t="str">
            <v>MK</v>
          </cell>
          <cell r="F38">
            <v>2</v>
          </cell>
          <cell r="G38" t="str">
            <v/>
          </cell>
          <cell r="H38" t="str">
            <v>III-V</v>
          </cell>
          <cell r="I38" t="str">
            <v/>
          </cell>
          <cell r="J38">
            <v>20</v>
          </cell>
          <cell r="K38">
            <v>45</v>
          </cell>
          <cell r="L38" t="str">
            <v/>
          </cell>
          <cell r="M38" t="str">
            <v/>
          </cell>
          <cell r="N38" t="str">
            <v/>
          </cell>
          <cell r="O38" t="str">
            <v/>
          </cell>
          <cell r="P38" t="str">
            <v/>
          </cell>
          <cell r="Q38">
            <v>2602164</v>
          </cell>
          <cell r="R38">
            <v>5692656</v>
          </cell>
          <cell r="S38">
            <v>40544</v>
          </cell>
        </row>
        <row r="39">
          <cell r="A39">
            <v>100038</v>
          </cell>
          <cell r="B39">
            <v>420</v>
          </cell>
          <cell r="C39" t="str">
            <v>Innenstadt</v>
          </cell>
          <cell r="D39" t="str">
            <v>B</v>
          </cell>
          <cell r="E39" t="str">
            <v>MK</v>
          </cell>
          <cell r="F39">
            <v>2</v>
          </cell>
          <cell r="G39" t="str">
            <v/>
          </cell>
          <cell r="H39" t="str">
            <v>IV-VII</v>
          </cell>
          <cell r="I39" t="str">
            <v/>
          </cell>
          <cell r="J39" t="str">
            <v/>
          </cell>
          <cell r="K39" t="str">
            <v/>
          </cell>
          <cell r="L39" t="str">
            <v/>
          </cell>
          <cell r="M39">
            <v>1</v>
          </cell>
          <cell r="N39" t="str">
            <v/>
          </cell>
          <cell r="O39" t="str">
            <v/>
          </cell>
          <cell r="P39" t="str">
            <v/>
          </cell>
          <cell r="Q39">
            <v>2602199</v>
          </cell>
          <cell r="R39">
            <v>5692746</v>
          </cell>
          <cell r="S39">
            <v>40544</v>
          </cell>
        </row>
        <row r="40">
          <cell r="A40">
            <v>100039</v>
          </cell>
          <cell r="B40">
            <v>270</v>
          </cell>
          <cell r="C40" t="str">
            <v>Innenstadt</v>
          </cell>
          <cell r="D40" t="str">
            <v>B</v>
          </cell>
          <cell r="E40" t="str">
            <v>MK</v>
          </cell>
          <cell r="F40">
            <v>2</v>
          </cell>
          <cell r="G40" t="str">
            <v/>
          </cell>
          <cell r="H40" t="str">
            <v>III-V</v>
          </cell>
          <cell r="I40" t="str">
            <v/>
          </cell>
          <cell r="J40" t="str">
            <v/>
          </cell>
          <cell r="K40" t="str">
            <v/>
          </cell>
          <cell r="L40" t="str">
            <v/>
          </cell>
          <cell r="M40">
            <v>1</v>
          </cell>
          <cell r="N40" t="str">
            <v/>
          </cell>
          <cell r="O40" t="str">
            <v/>
          </cell>
          <cell r="P40" t="str">
            <v/>
          </cell>
          <cell r="Q40">
            <v>2601978</v>
          </cell>
          <cell r="R40">
            <v>5692743</v>
          </cell>
          <cell r="S40">
            <v>40544</v>
          </cell>
        </row>
        <row r="41">
          <cell r="A41">
            <v>100040</v>
          </cell>
          <cell r="B41">
            <v>200</v>
          </cell>
          <cell r="C41" t="str">
            <v>Innenstadt</v>
          </cell>
          <cell r="D41" t="str">
            <v>B</v>
          </cell>
          <cell r="E41" t="str">
            <v>MK</v>
          </cell>
          <cell r="F41">
            <v>2</v>
          </cell>
          <cell r="G41" t="str">
            <v/>
          </cell>
          <cell r="H41" t="str">
            <v>VI-VIII</v>
          </cell>
          <cell r="I41" t="str">
            <v/>
          </cell>
          <cell r="J41" t="str">
            <v/>
          </cell>
          <cell r="K41" t="str">
            <v/>
          </cell>
          <cell r="L41" t="str">
            <v/>
          </cell>
          <cell r="M41">
            <v>1</v>
          </cell>
          <cell r="N41" t="str">
            <v/>
          </cell>
          <cell r="O41" t="str">
            <v/>
          </cell>
          <cell r="P41" t="str">
            <v/>
          </cell>
          <cell r="Q41">
            <v>2601887</v>
          </cell>
          <cell r="R41">
            <v>5692790</v>
          </cell>
          <cell r="S41">
            <v>40544</v>
          </cell>
        </row>
        <row r="42">
          <cell r="A42">
            <v>100041</v>
          </cell>
          <cell r="B42">
            <v>200</v>
          </cell>
          <cell r="C42" t="str">
            <v>Innenstadt</v>
          </cell>
          <cell r="D42" t="str">
            <v>B</v>
          </cell>
          <cell r="E42" t="str">
            <v>MK</v>
          </cell>
          <cell r="F42">
            <v>2</v>
          </cell>
          <cell r="G42" t="str">
            <v/>
          </cell>
          <cell r="H42" t="str">
            <v>II-VII</v>
          </cell>
          <cell r="I42" t="str">
            <v/>
          </cell>
          <cell r="J42" t="str">
            <v/>
          </cell>
          <cell r="K42" t="str">
            <v/>
          </cell>
          <cell r="L42" t="str">
            <v/>
          </cell>
          <cell r="M42">
            <v>1</v>
          </cell>
          <cell r="N42" t="str">
            <v/>
          </cell>
          <cell r="O42" t="str">
            <v/>
          </cell>
          <cell r="P42" t="str">
            <v/>
          </cell>
          <cell r="Q42">
            <v>2601904</v>
          </cell>
          <cell r="R42">
            <v>5692995</v>
          </cell>
          <cell r="S42">
            <v>40544</v>
          </cell>
        </row>
        <row r="43">
          <cell r="A43">
            <v>100042</v>
          </cell>
          <cell r="B43">
            <v>550</v>
          </cell>
          <cell r="C43" t="str">
            <v>Innenstadt</v>
          </cell>
          <cell r="D43" t="str">
            <v>B</v>
          </cell>
          <cell r="E43" t="str">
            <v>MK</v>
          </cell>
          <cell r="F43">
            <v>2</v>
          </cell>
          <cell r="G43" t="str">
            <v/>
          </cell>
          <cell r="H43" t="str">
            <v>V-VI</v>
          </cell>
          <cell r="I43" t="str">
            <v/>
          </cell>
          <cell r="J43" t="str">
            <v/>
          </cell>
          <cell r="K43" t="str">
            <v/>
          </cell>
          <cell r="L43" t="str">
            <v/>
          </cell>
          <cell r="M43">
            <v>1</v>
          </cell>
          <cell r="N43" t="str">
            <v/>
          </cell>
          <cell r="O43" t="str">
            <v/>
          </cell>
          <cell r="P43" t="str">
            <v/>
          </cell>
          <cell r="Q43">
            <v>2601924</v>
          </cell>
          <cell r="R43">
            <v>5692884</v>
          </cell>
          <cell r="S43">
            <v>40544</v>
          </cell>
        </row>
        <row r="44">
          <cell r="A44">
            <v>100043</v>
          </cell>
          <cell r="B44">
            <v>300</v>
          </cell>
          <cell r="C44" t="str">
            <v>Innenstadt</v>
          </cell>
          <cell r="D44" t="str">
            <v>B</v>
          </cell>
          <cell r="E44" t="str">
            <v>MK</v>
          </cell>
          <cell r="F44">
            <v>2</v>
          </cell>
          <cell r="G44" t="str">
            <v/>
          </cell>
          <cell r="H44" t="str">
            <v>III-VI</v>
          </cell>
          <cell r="I44" t="str">
            <v/>
          </cell>
          <cell r="J44" t="str">
            <v/>
          </cell>
          <cell r="K44" t="str">
            <v/>
          </cell>
          <cell r="L44" t="str">
            <v/>
          </cell>
          <cell r="M44">
            <v>1</v>
          </cell>
          <cell r="N44" t="str">
            <v/>
          </cell>
          <cell r="O44" t="str">
            <v/>
          </cell>
          <cell r="P44" t="str">
            <v/>
          </cell>
          <cell r="Q44">
            <v>2602058</v>
          </cell>
          <cell r="R44">
            <v>5692941</v>
          </cell>
          <cell r="S44">
            <v>40544</v>
          </cell>
        </row>
        <row r="45">
          <cell r="A45">
            <v>100044</v>
          </cell>
          <cell r="B45">
            <v>250</v>
          </cell>
          <cell r="C45" t="str">
            <v>Innenstadt</v>
          </cell>
          <cell r="D45" t="str">
            <v>B</v>
          </cell>
          <cell r="E45" t="str">
            <v>MK</v>
          </cell>
          <cell r="F45">
            <v>2</v>
          </cell>
          <cell r="G45" t="str">
            <v/>
          </cell>
          <cell r="H45" t="str">
            <v>II-V</v>
          </cell>
          <cell r="I45" t="str">
            <v/>
          </cell>
          <cell r="J45" t="str">
            <v/>
          </cell>
          <cell r="K45" t="str">
            <v/>
          </cell>
          <cell r="L45" t="str">
            <v/>
          </cell>
          <cell r="M45">
            <v>1</v>
          </cell>
          <cell r="N45" t="str">
            <v/>
          </cell>
          <cell r="O45" t="str">
            <v/>
          </cell>
          <cell r="P45" t="str">
            <v/>
          </cell>
          <cell r="Q45">
            <v>2602160</v>
          </cell>
          <cell r="R45">
            <v>5692867</v>
          </cell>
          <cell r="S45">
            <v>40544</v>
          </cell>
        </row>
        <row r="46">
          <cell r="A46">
            <v>100045</v>
          </cell>
          <cell r="B46">
            <v>350</v>
          </cell>
          <cell r="C46" t="str">
            <v>Innenstadt</v>
          </cell>
          <cell r="D46" t="str">
            <v>B</v>
          </cell>
          <cell r="E46" t="str">
            <v>MK</v>
          </cell>
          <cell r="F46">
            <v>2</v>
          </cell>
          <cell r="G46" t="str">
            <v/>
          </cell>
          <cell r="H46" t="str">
            <v>IV-V</v>
          </cell>
          <cell r="I46" t="str">
            <v/>
          </cell>
          <cell r="J46" t="str">
            <v/>
          </cell>
          <cell r="K46" t="str">
            <v/>
          </cell>
          <cell r="L46" t="str">
            <v/>
          </cell>
          <cell r="M46">
            <v>1</v>
          </cell>
          <cell r="N46" t="str">
            <v/>
          </cell>
          <cell r="O46" t="str">
            <v/>
          </cell>
          <cell r="P46" t="str">
            <v/>
          </cell>
          <cell r="Q46">
            <v>2602309</v>
          </cell>
          <cell r="R46">
            <v>5692872</v>
          </cell>
          <cell r="S46">
            <v>40544</v>
          </cell>
        </row>
        <row r="47">
          <cell r="A47">
            <v>100046</v>
          </cell>
          <cell r="B47">
            <v>260</v>
          </cell>
          <cell r="C47" t="str">
            <v>Innenstadt</v>
          </cell>
          <cell r="D47" t="str">
            <v>B</v>
          </cell>
          <cell r="E47" t="str">
            <v>MK</v>
          </cell>
          <cell r="F47">
            <v>2</v>
          </cell>
          <cell r="G47" t="str">
            <v/>
          </cell>
          <cell r="H47" t="str">
            <v>II-IV</v>
          </cell>
          <cell r="I47" t="str">
            <v/>
          </cell>
          <cell r="J47" t="str">
            <v/>
          </cell>
          <cell r="K47" t="str">
            <v/>
          </cell>
          <cell r="L47" t="str">
            <v/>
          </cell>
          <cell r="M47">
            <v>1</v>
          </cell>
          <cell r="N47" t="str">
            <v/>
          </cell>
          <cell r="O47" t="str">
            <v/>
          </cell>
          <cell r="P47" t="str">
            <v/>
          </cell>
          <cell r="Q47">
            <v>2602227</v>
          </cell>
          <cell r="R47">
            <v>5693000</v>
          </cell>
          <cell r="S47">
            <v>40544</v>
          </cell>
        </row>
        <row r="48">
          <cell r="A48">
            <v>100047</v>
          </cell>
          <cell r="B48">
            <v>150</v>
          </cell>
          <cell r="C48" t="str">
            <v>Innenstadt</v>
          </cell>
          <cell r="D48" t="str">
            <v>B</v>
          </cell>
          <cell r="E48" t="str">
            <v>W</v>
          </cell>
          <cell r="F48">
            <v>2</v>
          </cell>
          <cell r="G48" t="str">
            <v/>
          </cell>
          <cell r="H48" t="str">
            <v>IV-VI</v>
          </cell>
          <cell r="I48">
            <v>1.2</v>
          </cell>
          <cell r="J48" t="str">
            <v/>
          </cell>
          <cell r="K48" t="str">
            <v/>
          </cell>
          <cell r="L48" t="str">
            <v/>
          </cell>
          <cell r="M48">
            <v>1</v>
          </cell>
          <cell r="N48" t="str">
            <v/>
          </cell>
          <cell r="O48" t="str">
            <v/>
          </cell>
          <cell r="P48" t="str">
            <v/>
          </cell>
          <cell r="Q48">
            <v>2602440</v>
          </cell>
          <cell r="R48">
            <v>5693005</v>
          </cell>
          <cell r="S48">
            <v>40544</v>
          </cell>
        </row>
        <row r="49">
          <cell r="A49">
            <v>100048</v>
          </cell>
          <cell r="B49">
            <v>200</v>
          </cell>
          <cell r="C49" t="str">
            <v>Innenstadt</v>
          </cell>
          <cell r="D49" t="str">
            <v>B</v>
          </cell>
          <cell r="E49" t="str">
            <v>MK</v>
          </cell>
          <cell r="F49">
            <v>2</v>
          </cell>
          <cell r="G49" t="str">
            <v/>
          </cell>
          <cell r="H49" t="str">
            <v>IV-VII</v>
          </cell>
          <cell r="I49" t="str">
            <v/>
          </cell>
          <cell r="J49" t="str">
            <v/>
          </cell>
          <cell r="K49" t="str">
            <v/>
          </cell>
          <cell r="L49" t="str">
            <v/>
          </cell>
          <cell r="M49">
            <v>1</v>
          </cell>
          <cell r="N49" t="str">
            <v/>
          </cell>
          <cell r="O49" t="str">
            <v/>
          </cell>
          <cell r="P49" t="str">
            <v/>
          </cell>
          <cell r="Q49">
            <v>2602839</v>
          </cell>
          <cell r="R49">
            <v>5692754</v>
          </cell>
          <cell r="S49">
            <v>40544</v>
          </cell>
        </row>
        <row r="50">
          <cell r="A50">
            <v>100049</v>
          </cell>
          <cell r="B50">
            <v>340</v>
          </cell>
          <cell r="C50" t="str">
            <v>Innenstadt</v>
          </cell>
          <cell r="D50" t="str">
            <v>B</v>
          </cell>
          <cell r="E50" t="str">
            <v>MK</v>
          </cell>
          <cell r="F50">
            <v>2</v>
          </cell>
          <cell r="G50" t="str">
            <v/>
          </cell>
          <cell r="H50" t="str">
            <v>IV-VI</v>
          </cell>
          <cell r="I50" t="str">
            <v/>
          </cell>
          <cell r="J50" t="str">
            <v/>
          </cell>
          <cell r="K50" t="str">
            <v/>
          </cell>
          <cell r="L50" t="str">
            <v/>
          </cell>
          <cell r="M50">
            <v>1</v>
          </cell>
          <cell r="N50" t="str">
            <v/>
          </cell>
          <cell r="O50" t="str">
            <v/>
          </cell>
          <cell r="P50" t="str">
            <v/>
          </cell>
          <cell r="Q50">
            <v>2602990</v>
          </cell>
          <cell r="R50">
            <v>5692605</v>
          </cell>
          <cell r="S50">
            <v>40544</v>
          </cell>
        </row>
        <row r="51">
          <cell r="A51">
            <v>100050</v>
          </cell>
          <cell r="B51">
            <v>200</v>
          </cell>
          <cell r="C51" t="str">
            <v>Innenstadt</v>
          </cell>
          <cell r="D51" t="str">
            <v>B</v>
          </cell>
          <cell r="E51" t="str">
            <v>MK</v>
          </cell>
          <cell r="F51">
            <v>2</v>
          </cell>
          <cell r="G51" t="str">
            <v/>
          </cell>
          <cell r="H51" t="str">
            <v>IV-V</v>
          </cell>
          <cell r="I51" t="str">
            <v/>
          </cell>
          <cell r="J51" t="str">
            <v/>
          </cell>
          <cell r="K51" t="str">
            <v/>
          </cell>
          <cell r="L51" t="str">
            <v/>
          </cell>
          <cell r="M51">
            <v>1</v>
          </cell>
          <cell r="N51" t="str">
            <v/>
          </cell>
          <cell r="O51" t="str">
            <v/>
          </cell>
          <cell r="P51" t="str">
            <v/>
          </cell>
          <cell r="Q51">
            <v>2602918</v>
          </cell>
          <cell r="R51">
            <v>5692427</v>
          </cell>
          <cell r="S51">
            <v>40544</v>
          </cell>
        </row>
        <row r="52">
          <cell r="A52">
            <v>100051</v>
          </cell>
          <cell r="B52">
            <v>320</v>
          </cell>
          <cell r="C52" t="str">
            <v>Innenstadt</v>
          </cell>
          <cell r="D52" t="str">
            <v>B</v>
          </cell>
          <cell r="E52" t="str">
            <v>MK</v>
          </cell>
          <cell r="F52">
            <v>2</v>
          </cell>
          <cell r="G52" t="str">
            <v/>
          </cell>
          <cell r="H52" t="str">
            <v>III-V</v>
          </cell>
          <cell r="I52" t="str">
            <v/>
          </cell>
          <cell r="J52">
            <v>20</v>
          </cell>
          <cell r="K52">
            <v>10</v>
          </cell>
          <cell r="L52" t="str">
            <v/>
          </cell>
          <cell r="M52" t="str">
            <v/>
          </cell>
          <cell r="N52" t="str">
            <v/>
          </cell>
          <cell r="O52" t="str">
            <v/>
          </cell>
          <cell r="P52" t="str">
            <v/>
          </cell>
          <cell r="Q52">
            <v>2602974</v>
          </cell>
          <cell r="R52">
            <v>5692325</v>
          </cell>
          <cell r="S52">
            <v>40544</v>
          </cell>
        </row>
        <row r="53">
          <cell r="A53">
            <v>100052</v>
          </cell>
          <cell r="B53">
            <v>180</v>
          </cell>
          <cell r="C53" t="str">
            <v>Innenstadt</v>
          </cell>
          <cell r="D53" t="str">
            <v>B</v>
          </cell>
          <cell r="E53" t="str">
            <v>MK</v>
          </cell>
          <cell r="F53">
            <v>2</v>
          </cell>
          <cell r="G53" t="str">
            <v/>
          </cell>
          <cell r="H53" t="str">
            <v>IV-VIII</v>
          </cell>
          <cell r="I53" t="str">
            <v/>
          </cell>
          <cell r="J53" t="str">
            <v/>
          </cell>
          <cell r="K53" t="str">
            <v/>
          </cell>
          <cell r="L53" t="str">
            <v/>
          </cell>
          <cell r="M53" t="str">
            <v/>
          </cell>
          <cell r="N53" t="str">
            <v/>
          </cell>
          <cell r="O53" t="str">
            <v/>
          </cell>
          <cell r="P53" t="str">
            <v/>
          </cell>
          <cell r="Q53">
            <v>2603039</v>
          </cell>
          <cell r="R53">
            <v>5692414</v>
          </cell>
          <cell r="S53">
            <v>40544</v>
          </cell>
        </row>
        <row r="54">
          <cell r="A54">
            <v>100053</v>
          </cell>
          <cell r="B54" t="str">
            <v>--</v>
          </cell>
          <cell r="C54" t="str">
            <v>Innenstadt</v>
          </cell>
          <cell r="D54" t="str">
            <v>SF</v>
          </cell>
          <cell r="E54" t="str">
            <v>SN</v>
          </cell>
          <cell r="F54" t="str">
            <v/>
          </cell>
          <cell r="G54" t="str">
            <v/>
          </cell>
          <cell r="H54" t="str">
            <v/>
          </cell>
          <cell r="I54" t="str">
            <v/>
          </cell>
          <cell r="J54" t="str">
            <v/>
          </cell>
          <cell r="K54" t="str">
            <v/>
          </cell>
          <cell r="L54" t="str">
            <v/>
          </cell>
          <cell r="M54" t="str">
            <v/>
          </cell>
          <cell r="N54" t="str">
            <v/>
          </cell>
          <cell r="O54" t="str">
            <v/>
          </cell>
          <cell r="P54" t="str">
            <v/>
          </cell>
          <cell r="Q54">
            <v>2602650</v>
          </cell>
          <cell r="R54">
            <v>5692870</v>
          </cell>
          <cell r="S54">
            <v>40544</v>
          </cell>
        </row>
        <row r="55">
          <cell r="A55">
            <v>200001</v>
          </cell>
          <cell r="B55">
            <v>35</v>
          </cell>
          <cell r="C55" t="str">
            <v>Eckesey</v>
          </cell>
          <cell r="D55" t="str">
            <v>B</v>
          </cell>
          <cell r="E55" t="str">
            <v>G</v>
          </cell>
          <cell r="F55">
            <v>3</v>
          </cell>
          <cell r="G55" t="str">
            <v/>
          </cell>
          <cell r="H55" t="str">
            <v/>
          </cell>
          <cell r="I55" t="str">
            <v/>
          </cell>
          <cell r="J55" t="str">
            <v/>
          </cell>
          <cell r="K55">
            <v>9</v>
          </cell>
          <cell r="L55" t="str">
            <v>einfache Lage</v>
          </cell>
          <cell r="M55" t="str">
            <v/>
          </cell>
          <cell r="N55">
            <v>10000</v>
          </cell>
          <cell r="O55" t="str">
            <v/>
          </cell>
          <cell r="P55" t="str">
            <v/>
          </cell>
          <cell r="Q55">
            <v>2601640</v>
          </cell>
          <cell r="R55">
            <v>5693225</v>
          </cell>
          <cell r="S55">
            <v>40544</v>
          </cell>
        </row>
        <row r="56">
          <cell r="A56">
            <v>200002</v>
          </cell>
          <cell r="B56">
            <v>40</v>
          </cell>
          <cell r="C56" t="str">
            <v>Eckesey</v>
          </cell>
          <cell r="D56" t="str">
            <v>B</v>
          </cell>
          <cell r="E56" t="str">
            <v>G</v>
          </cell>
          <cell r="F56">
            <v>3</v>
          </cell>
          <cell r="G56" t="str">
            <v/>
          </cell>
          <cell r="H56" t="str">
            <v/>
          </cell>
          <cell r="I56" t="str">
            <v/>
          </cell>
          <cell r="J56" t="str">
            <v/>
          </cell>
          <cell r="K56">
            <v>17</v>
          </cell>
          <cell r="L56" t="str">
            <v>mittlere Lage</v>
          </cell>
          <cell r="M56" t="str">
            <v/>
          </cell>
          <cell r="N56">
            <v>10000</v>
          </cell>
          <cell r="O56" t="str">
            <v/>
          </cell>
          <cell r="P56" t="str">
            <v/>
          </cell>
          <cell r="Q56">
            <v>2601201</v>
          </cell>
          <cell r="R56">
            <v>5694252</v>
          </cell>
          <cell r="S56">
            <v>40544</v>
          </cell>
        </row>
        <row r="57">
          <cell r="A57">
            <v>200003</v>
          </cell>
          <cell r="B57">
            <v>60</v>
          </cell>
          <cell r="C57" t="str">
            <v>Eckesey</v>
          </cell>
          <cell r="D57" t="str">
            <v>B</v>
          </cell>
          <cell r="E57" t="str">
            <v>G</v>
          </cell>
          <cell r="F57">
            <v>3</v>
          </cell>
          <cell r="G57" t="str">
            <v/>
          </cell>
          <cell r="H57" t="str">
            <v/>
          </cell>
          <cell r="I57" t="str">
            <v/>
          </cell>
          <cell r="J57" t="str">
            <v/>
          </cell>
          <cell r="K57">
            <v>19</v>
          </cell>
          <cell r="L57" t="str">
            <v>mittlere Lage</v>
          </cell>
          <cell r="M57" t="str">
            <v/>
          </cell>
          <cell r="N57">
            <v>5000</v>
          </cell>
          <cell r="O57" t="str">
            <v/>
          </cell>
          <cell r="P57" t="str">
            <v/>
          </cell>
          <cell r="Q57">
            <v>2601632</v>
          </cell>
          <cell r="R57">
            <v>5693789</v>
          </cell>
          <cell r="S57">
            <v>40544</v>
          </cell>
        </row>
        <row r="58">
          <cell r="A58">
            <v>200004</v>
          </cell>
          <cell r="B58">
            <v>115</v>
          </cell>
          <cell r="C58" t="str">
            <v>Eckesey</v>
          </cell>
          <cell r="D58" t="str">
            <v>B</v>
          </cell>
          <cell r="E58" t="str">
            <v>SO</v>
          </cell>
          <cell r="F58">
            <v>3</v>
          </cell>
          <cell r="G58" t="str">
            <v/>
          </cell>
          <cell r="H58" t="str">
            <v/>
          </cell>
          <cell r="I58" t="str">
            <v/>
          </cell>
          <cell r="J58" t="str">
            <v/>
          </cell>
          <cell r="K58" t="str">
            <v/>
          </cell>
          <cell r="L58" t="str">
            <v/>
          </cell>
          <cell r="M58" t="str">
            <v/>
          </cell>
          <cell r="N58">
            <v>25000</v>
          </cell>
          <cell r="O58" t="str">
            <v/>
          </cell>
          <cell r="P58" t="str">
            <v/>
          </cell>
          <cell r="Q58">
            <v>2601493</v>
          </cell>
          <cell r="R58">
            <v>5694280</v>
          </cell>
          <cell r="S58">
            <v>40544</v>
          </cell>
        </row>
        <row r="59">
          <cell r="A59">
            <v>200005</v>
          </cell>
          <cell r="B59">
            <v>100</v>
          </cell>
          <cell r="C59" t="str">
            <v>Eckesey</v>
          </cell>
          <cell r="D59" t="str">
            <v>B</v>
          </cell>
          <cell r="E59" t="str">
            <v>MI</v>
          </cell>
          <cell r="F59">
            <v>2</v>
          </cell>
          <cell r="G59" t="str">
            <v/>
          </cell>
          <cell r="H59" t="str">
            <v>III-V</v>
          </cell>
          <cell r="I59">
            <v>1</v>
          </cell>
          <cell r="J59">
            <v>40</v>
          </cell>
          <cell r="K59">
            <v>15</v>
          </cell>
          <cell r="L59" t="str">
            <v>einfache Lage</v>
          </cell>
          <cell r="M59" t="str">
            <v/>
          </cell>
          <cell r="N59" t="str">
            <v/>
          </cell>
          <cell r="O59" t="str">
            <v/>
          </cell>
          <cell r="P59" t="str">
            <v/>
          </cell>
          <cell r="Q59">
            <v>2601333</v>
          </cell>
          <cell r="R59">
            <v>5694431</v>
          </cell>
          <cell r="S59">
            <v>40544</v>
          </cell>
        </row>
        <row r="60">
          <cell r="A60">
            <v>200006</v>
          </cell>
          <cell r="B60">
            <v>110</v>
          </cell>
          <cell r="C60" t="str">
            <v>Eckesey</v>
          </cell>
          <cell r="D60" t="str">
            <v>B</v>
          </cell>
          <cell r="E60" t="str">
            <v>W</v>
          </cell>
          <cell r="F60">
            <v>2</v>
          </cell>
          <cell r="G60" t="str">
            <v/>
          </cell>
          <cell r="H60" t="str">
            <v>II-IV</v>
          </cell>
          <cell r="I60">
            <v>1</v>
          </cell>
          <cell r="J60">
            <v>30</v>
          </cell>
          <cell r="K60">
            <v>14</v>
          </cell>
          <cell r="L60" t="str">
            <v>einfache Lage</v>
          </cell>
          <cell r="M60" t="str">
            <v/>
          </cell>
          <cell r="N60" t="str">
            <v/>
          </cell>
          <cell r="O60" t="str">
            <v/>
          </cell>
          <cell r="P60" t="str">
            <v/>
          </cell>
          <cell r="Q60">
            <v>2601217</v>
          </cell>
          <cell r="R60">
            <v>5695219</v>
          </cell>
          <cell r="S60">
            <v>40544</v>
          </cell>
        </row>
        <row r="61">
          <cell r="A61">
            <v>200007</v>
          </cell>
          <cell r="B61">
            <v>35</v>
          </cell>
          <cell r="C61" t="str">
            <v>Eckesey</v>
          </cell>
          <cell r="D61" t="str">
            <v>B</v>
          </cell>
          <cell r="E61" t="str">
            <v>G</v>
          </cell>
          <cell r="F61">
            <v>3</v>
          </cell>
          <cell r="G61" t="str">
            <v/>
          </cell>
          <cell r="H61" t="str">
            <v/>
          </cell>
          <cell r="I61" t="str">
            <v/>
          </cell>
          <cell r="J61" t="str">
            <v/>
          </cell>
          <cell r="K61">
            <v>8</v>
          </cell>
          <cell r="L61" t="str">
            <v>einfache Lage</v>
          </cell>
          <cell r="M61" t="str">
            <v/>
          </cell>
          <cell r="N61">
            <v>10000</v>
          </cell>
          <cell r="O61" t="str">
            <v/>
          </cell>
          <cell r="P61" t="str">
            <v/>
          </cell>
          <cell r="Q61">
            <v>2601419</v>
          </cell>
          <cell r="R61">
            <v>5695007</v>
          </cell>
          <cell r="S61">
            <v>40544</v>
          </cell>
        </row>
        <row r="62">
          <cell r="A62">
            <v>200008</v>
          </cell>
          <cell r="B62">
            <v>125</v>
          </cell>
          <cell r="C62" t="str">
            <v>Eckesey</v>
          </cell>
          <cell r="D62" t="str">
            <v>B</v>
          </cell>
          <cell r="E62" t="str">
            <v>MI</v>
          </cell>
          <cell r="F62">
            <v>2</v>
          </cell>
          <cell r="G62" t="str">
            <v/>
          </cell>
          <cell r="H62" t="str">
            <v>II-IV</v>
          </cell>
          <cell r="I62">
            <v>1.5</v>
          </cell>
          <cell r="J62" t="str">
            <v/>
          </cell>
          <cell r="K62">
            <v>9</v>
          </cell>
          <cell r="L62" t="str">
            <v>einfache Lage</v>
          </cell>
          <cell r="M62" t="str">
            <v/>
          </cell>
          <cell r="N62" t="str">
            <v/>
          </cell>
          <cell r="O62" t="str">
            <v/>
          </cell>
          <cell r="P62" t="str">
            <v/>
          </cell>
          <cell r="Q62">
            <v>2601202</v>
          </cell>
          <cell r="R62">
            <v>5694967</v>
          </cell>
          <cell r="S62">
            <v>40544</v>
          </cell>
        </row>
        <row r="63">
          <cell r="A63">
            <v>200009</v>
          </cell>
          <cell r="B63">
            <v>60</v>
          </cell>
          <cell r="C63" t="str">
            <v>Eckesey</v>
          </cell>
          <cell r="D63" t="str">
            <v>B</v>
          </cell>
          <cell r="E63" t="str">
            <v>G</v>
          </cell>
          <cell r="F63">
            <v>3</v>
          </cell>
          <cell r="G63" t="str">
            <v/>
          </cell>
          <cell r="H63" t="str">
            <v/>
          </cell>
          <cell r="I63" t="str">
            <v/>
          </cell>
          <cell r="J63" t="str">
            <v/>
          </cell>
          <cell r="K63">
            <v>23</v>
          </cell>
          <cell r="L63" t="str">
            <v>mittlere Lage</v>
          </cell>
          <cell r="M63" t="str">
            <v/>
          </cell>
          <cell r="N63">
            <v>10000</v>
          </cell>
          <cell r="O63" t="str">
            <v/>
          </cell>
          <cell r="P63" t="str">
            <v/>
          </cell>
          <cell r="Q63">
            <v>2600997</v>
          </cell>
          <cell r="R63">
            <v>5695489</v>
          </cell>
          <cell r="S63">
            <v>40544</v>
          </cell>
        </row>
        <row r="64">
          <cell r="A64">
            <v>200010</v>
          </cell>
          <cell r="B64">
            <v>100</v>
          </cell>
          <cell r="C64" t="str">
            <v>Eckesey</v>
          </cell>
          <cell r="D64" t="str">
            <v>B</v>
          </cell>
          <cell r="E64" t="str">
            <v>G</v>
          </cell>
          <cell r="F64">
            <v>3</v>
          </cell>
          <cell r="G64" t="str">
            <v/>
          </cell>
          <cell r="H64" t="str">
            <v/>
          </cell>
          <cell r="I64" t="str">
            <v/>
          </cell>
          <cell r="J64" t="str">
            <v/>
          </cell>
          <cell r="K64">
            <v>26</v>
          </cell>
          <cell r="L64" t="str">
            <v>gute Lage</v>
          </cell>
          <cell r="M64" t="str">
            <v/>
          </cell>
          <cell r="N64">
            <v>5000</v>
          </cell>
          <cell r="O64" t="str">
            <v/>
          </cell>
          <cell r="P64" t="str">
            <v/>
          </cell>
          <cell r="Q64">
            <v>2600841</v>
          </cell>
          <cell r="R64">
            <v>5695387</v>
          </cell>
          <cell r="S64">
            <v>40544</v>
          </cell>
        </row>
        <row r="65">
          <cell r="A65">
            <v>200011</v>
          </cell>
          <cell r="B65" t="str">
            <v>--</v>
          </cell>
          <cell r="C65" t="str">
            <v>Eckesey</v>
          </cell>
          <cell r="D65" t="str">
            <v>SF</v>
          </cell>
          <cell r="E65" t="str">
            <v>SN</v>
          </cell>
          <cell r="F65" t="str">
            <v/>
          </cell>
          <cell r="G65" t="str">
            <v/>
          </cell>
          <cell r="H65" t="str">
            <v/>
          </cell>
          <cell r="I65" t="str">
            <v/>
          </cell>
          <cell r="J65" t="str">
            <v/>
          </cell>
          <cell r="K65" t="str">
            <v/>
          </cell>
          <cell r="L65" t="str">
            <v/>
          </cell>
          <cell r="M65" t="str">
            <v/>
          </cell>
          <cell r="N65" t="str">
            <v/>
          </cell>
          <cell r="O65" t="str">
            <v/>
          </cell>
          <cell r="P65" t="str">
            <v/>
          </cell>
          <cell r="Q65">
            <v>2601667</v>
          </cell>
          <cell r="R65">
            <v>5694263</v>
          </cell>
          <cell r="S65">
            <v>40544</v>
          </cell>
        </row>
        <row r="66">
          <cell r="A66">
            <v>300001</v>
          </cell>
          <cell r="B66">
            <v>45</v>
          </cell>
          <cell r="C66" t="str">
            <v>Altenhagen</v>
          </cell>
          <cell r="D66" t="str">
            <v>B</v>
          </cell>
          <cell r="E66" t="str">
            <v>G</v>
          </cell>
          <cell r="F66">
            <v>3</v>
          </cell>
          <cell r="G66" t="str">
            <v/>
          </cell>
          <cell r="H66" t="str">
            <v/>
          </cell>
          <cell r="I66" t="str">
            <v/>
          </cell>
          <cell r="J66" t="str">
            <v/>
          </cell>
          <cell r="K66">
            <v>14</v>
          </cell>
          <cell r="L66" t="str">
            <v>einfache Lage</v>
          </cell>
          <cell r="M66" t="str">
            <v/>
          </cell>
          <cell r="N66">
            <v>3000</v>
          </cell>
          <cell r="O66" t="str">
            <v/>
          </cell>
          <cell r="P66" t="str">
            <v/>
          </cell>
          <cell r="Q66">
            <v>2601792</v>
          </cell>
          <cell r="R66">
            <v>5694477</v>
          </cell>
          <cell r="S66">
            <v>40544</v>
          </cell>
        </row>
        <row r="67">
          <cell r="A67">
            <v>300002</v>
          </cell>
          <cell r="B67">
            <v>100</v>
          </cell>
          <cell r="C67" t="str">
            <v>Altenhagen</v>
          </cell>
          <cell r="D67" t="str">
            <v>B</v>
          </cell>
          <cell r="E67" t="str">
            <v>W</v>
          </cell>
          <cell r="F67">
            <v>2</v>
          </cell>
          <cell r="G67" t="str">
            <v/>
          </cell>
          <cell r="H67" t="str">
            <v>II-V</v>
          </cell>
          <cell r="I67">
            <v>2.5</v>
          </cell>
          <cell r="J67">
            <v>20</v>
          </cell>
          <cell r="K67">
            <v>13</v>
          </cell>
          <cell r="L67" t="str">
            <v>einfache Lage</v>
          </cell>
          <cell r="M67" t="str">
            <v/>
          </cell>
          <cell r="N67" t="str">
            <v/>
          </cell>
          <cell r="O67" t="str">
            <v/>
          </cell>
          <cell r="P67" t="str">
            <v/>
          </cell>
          <cell r="Q67">
            <v>2601859</v>
          </cell>
          <cell r="R67">
            <v>5694266</v>
          </cell>
          <cell r="S67">
            <v>40544</v>
          </cell>
        </row>
        <row r="68">
          <cell r="A68">
            <v>300003</v>
          </cell>
          <cell r="B68">
            <v>110</v>
          </cell>
          <cell r="C68" t="str">
            <v>Altenhagen</v>
          </cell>
          <cell r="D68" t="str">
            <v>B</v>
          </cell>
          <cell r="E68" t="str">
            <v>W</v>
          </cell>
          <cell r="F68">
            <v>2</v>
          </cell>
          <cell r="G68" t="str">
            <v/>
          </cell>
          <cell r="H68" t="str">
            <v>III-V</v>
          </cell>
          <cell r="I68">
            <v>2.7</v>
          </cell>
          <cell r="J68">
            <v>20</v>
          </cell>
          <cell r="K68">
            <v>14</v>
          </cell>
          <cell r="L68" t="str">
            <v>einfache Lage</v>
          </cell>
          <cell r="M68" t="str">
            <v/>
          </cell>
          <cell r="N68" t="str">
            <v/>
          </cell>
          <cell r="O68" t="str">
            <v/>
          </cell>
          <cell r="P68" t="str">
            <v/>
          </cell>
          <cell r="Q68">
            <v>2602091</v>
          </cell>
          <cell r="R68">
            <v>5694276</v>
          </cell>
          <cell r="S68">
            <v>40544</v>
          </cell>
        </row>
        <row r="69">
          <cell r="A69">
            <v>300004</v>
          </cell>
          <cell r="B69">
            <v>125</v>
          </cell>
          <cell r="C69" t="str">
            <v>Altenhagen</v>
          </cell>
          <cell r="D69" t="str">
            <v>B</v>
          </cell>
          <cell r="E69" t="str">
            <v>W</v>
          </cell>
          <cell r="F69">
            <v>2</v>
          </cell>
          <cell r="G69" t="str">
            <v/>
          </cell>
          <cell r="H69" t="str">
            <v>III-V</v>
          </cell>
          <cell r="I69">
            <v>2.9</v>
          </cell>
          <cell r="J69">
            <v>20</v>
          </cell>
          <cell r="K69">
            <v>16</v>
          </cell>
          <cell r="L69" t="str">
            <v>mittlere Lage</v>
          </cell>
          <cell r="M69" t="str">
            <v/>
          </cell>
          <cell r="N69" t="str">
            <v/>
          </cell>
          <cell r="O69" t="str">
            <v/>
          </cell>
          <cell r="P69" t="str">
            <v/>
          </cell>
          <cell r="Q69">
            <v>2602219</v>
          </cell>
          <cell r="R69">
            <v>5694201</v>
          </cell>
          <cell r="S69">
            <v>40544</v>
          </cell>
        </row>
        <row r="70">
          <cell r="A70">
            <v>300005</v>
          </cell>
          <cell r="B70">
            <v>50</v>
          </cell>
          <cell r="C70" t="str">
            <v>Altenhagen</v>
          </cell>
          <cell r="D70" t="str">
            <v>B</v>
          </cell>
          <cell r="E70" t="str">
            <v>G</v>
          </cell>
          <cell r="F70">
            <v>3</v>
          </cell>
          <cell r="G70" t="str">
            <v/>
          </cell>
          <cell r="H70" t="str">
            <v/>
          </cell>
          <cell r="I70" t="str">
            <v/>
          </cell>
          <cell r="J70" t="str">
            <v/>
          </cell>
          <cell r="K70">
            <v>14</v>
          </cell>
          <cell r="L70" t="str">
            <v>einfache Lage</v>
          </cell>
          <cell r="M70" t="str">
            <v/>
          </cell>
          <cell r="N70">
            <v>10000</v>
          </cell>
          <cell r="O70" t="str">
            <v/>
          </cell>
          <cell r="P70" t="str">
            <v/>
          </cell>
          <cell r="Q70">
            <v>2602323</v>
          </cell>
          <cell r="R70">
            <v>5694552</v>
          </cell>
          <cell r="S70">
            <v>40544</v>
          </cell>
        </row>
        <row r="71">
          <cell r="A71">
            <v>300006</v>
          </cell>
          <cell r="B71">
            <v>100</v>
          </cell>
          <cell r="C71" t="str">
            <v>Altenhagen</v>
          </cell>
          <cell r="D71" t="str">
            <v>B</v>
          </cell>
          <cell r="E71" t="str">
            <v>W</v>
          </cell>
          <cell r="F71">
            <v>2</v>
          </cell>
          <cell r="G71" t="str">
            <v/>
          </cell>
          <cell r="H71" t="str">
            <v>I-II</v>
          </cell>
          <cell r="I71">
            <v>0.7</v>
          </cell>
          <cell r="J71" t="str">
            <v/>
          </cell>
          <cell r="K71">
            <v>12</v>
          </cell>
          <cell r="L71" t="str">
            <v>einfache Lage</v>
          </cell>
          <cell r="M71" t="str">
            <v/>
          </cell>
          <cell r="N71" t="str">
            <v/>
          </cell>
          <cell r="O71" t="str">
            <v/>
          </cell>
          <cell r="P71" t="str">
            <v/>
          </cell>
          <cell r="Q71">
            <v>2602182</v>
          </cell>
          <cell r="R71">
            <v>5694617</v>
          </cell>
          <cell r="S71">
            <v>40544</v>
          </cell>
        </row>
        <row r="72">
          <cell r="A72">
            <v>300007</v>
          </cell>
          <cell r="B72">
            <v>75</v>
          </cell>
          <cell r="C72" t="str">
            <v>Altenhagen</v>
          </cell>
          <cell r="D72" t="str">
            <v>B</v>
          </cell>
          <cell r="E72" t="str">
            <v>G</v>
          </cell>
          <cell r="F72">
            <v>3</v>
          </cell>
          <cell r="G72" t="str">
            <v/>
          </cell>
          <cell r="H72" t="str">
            <v/>
          </cell>
          <cell r="I72" t="str">
            <v/>
          </cell>
          <cell r="J72" t="str">
            <v/>
          </cell>
          <cell r="K72">
            <v>23</v>
          </cell>
          <cell r="L72" t="str">
            <v>mittlere Lage</v>
          </cell>
          <cell r="M72" t="str">
            <v/>
          </cell>
          <cell r="N72">
            <v>3000</v>
          </cell>
          <cell r="O72" t="str">
            <v/>
          </cell>
          <cell r="P72" t="str">
            <v/>
          </cell>
          <cell r="Q72">
            <v>2601885</v>
          </cell>
          <cell r="R72">
            <v>5694601</v>
          </cell>
          <cell r="S72">
            <v>40544</v>
          </cell>
        </row>
        <row r="73">
          <cell r="A73">
            <v>300008</v>
          </cell>
          <cell r="B73">
            <v>140</v>
          </cell>
          <cell r="C73" t="str">
            <v>Altenhagen</v>
          </cell>
          <cell r="D73" t="str">
            <v>B</v>
          </cell>
          <cell r="E73" t="str">
            <v>W</v>
          </cell>
          <cell r="F73">
            <v>2</v>
          </cell>
          <cell r="G73" t="str">
            <v/>
          </cell>
          <cell r="H73" t="str">
            <v>II-IV</v>
          </cell>
          <cell r="I73">
            <v>0.9</v>
          </cell>
          <cell r="J73">
            <v>20</v>
          </cell>
          <cell r="K73">
            <v>21</v>
          </cell>
          <cell r="L73" t="str">
            <v>mittlere Lage</v>
          </cell>
          <cell r="M73" t="str">
            <v/>
          </cell>
          <cell r="N73" t="str">
            <v/>
          </cell>
          <cell r="O73" t="str">
            <v/>
          </cell>
          <cell r="P73" t="str">
            <v/>
          </cell>
          <cell r="Q73">
            <v>2602374</v>
          </cell>
          <cell r="R73">
            <v>5694270</v>
          </cell>
          <cell r="S73">
            <v>40544</v>
          </cell>
        </row>
        <row r="74">
          <cell r="A74">
            <v>300009</v>
          </cell>
          <cell r="B74">
            <v>170</v>
          </cell>
          <cell r="C74" t="str">
            <v>Altenhagen</v>
          </cell>
          <cell r="D74" t="str">
            <v>B</v>
          </cell>
          <cell r="E74" t="str">
            <v>W</v>
          </cell>
          <cell r="F74">
            <v>1</v>
          </cell>
          <cell r="G74" t="str">
            <v/>
          </cell>
          <cell r="H74" t="str">
            <v>II</v>
          </cell>
          <cell r="I74">
            <v>0.8</v>
          </cell>
          <cell r="J74">
            <v>25</v>
          </cell>
          <cell r="K74">
            <v>24</v>
          </cell>
          <cell r="L74" t="str">
            <v>gute Lage</v>
          </cell>
          <cell r="M74" t="str">
            <v/>
          </cell>
          <cell r="N74">
            <v>400</v>
          </cell>
          <cell r="O74" t="str">
            <v/>
          </cell>
          <cell r="P74" t="str">
            <v/>
          </cell>
          <cell r="Q74">
            <v>2602405</v>
          </cell>
          <cell r="R74">
            <v>5693792</v>
          </cell>
          <cell r="S74">
            <v>40544</v>
          </cell>
        </row>
        <row r="75">
          <cell r="A75">
            <v>300010</v>
          </cell>
          <cell r="B75">
            <v>130</v>
          </cell>
          <cell r="C75" t="str">
            <v>Altenhagen</v>
          </cell>
          <cell r="D75" t="str">
            <v>B</v>
          </cell>
          <cell r="E75" t="str">
            <v>W</v>
          </cell>
          <cell r="F75">
            <v>2</v>
          </cell>
          <cell r="G75" t="str">
            <v/>
          </cell>
          <cell r="H75" t="str">
            <v>II-IV</v>
          </cell>
          <cell r="I75">
            <v>1</v>
          </cell>
          <cell r="J75">
            <v>25</v>
          </cell>
          <cell r="K75">
            <v>19</v>
          </cell>
          <cell r="L75" t="str">
            <v>mittlere Lage</v>
          </cell>
          <cell r="M75" t="str">
            <v/>
          </cell>
          <cell r="N75" t="str">
            <v/>
          </cell>
          <cell r="O75" t="str">
            <v/>
          </cell>
          <cell r="P75" t="str">
            <v/>
          </cell>
          <cell r="Q75">
            <v>2602564</v>
          </cell>
          <cell r="R75">
            <v>5693517</v>
          </cell>
          <cell r="S75">
            <v>40544</v>
          </cell>
        </row>
        <row r="76">
          <cell r="A76">
            <v>300011</v>
          </cell>
          <cell r="B76">
            <v>160</v>
          </cell>
          <cell r="C76" t="str">
            <v>Altenhagen</v>
          </cell>
          <cell r="D76" t="str">
            <v>B</v>
          </cell>
          <cell r="E76" t="str">
            <v>W</v>
          </cell>
          <cell r="F76">
            <v>2</v>
          </cell>
          <cell r="G76" t="str">
            <v/>
          </cell>
          <cell r="H76" t="str">
            <v>III-V</v>
          </cell>
          <cell r="I76">
            <v>2</v>
          </cell>
          <cell r="J76">
            <v>25</v>
          </cell>
          <cell r="K76">
            <v>18</v>
          </cell>
          <cell r="L76" t="str">
            <v>mittlere Lage</v>
          </cell>
          <cell r="M76" t="str">
            <v/>
          </cell>
          <cell r="N76" t="str">
            <v/>
          </cell>
          <cell r="O76" t="str">
            <v/>
          </cell>
          <cell r="P76" t="str">
            <v/>
          </cell>
          <cell r="Q76">
            <v>2602304</v>
          </cell>
          <cell r="R76">
            <v>5693430</v>
          </cell>
          <cell r="S76">
            <v>40544</v>
          </cell>
        </row>
        <row r="77">
          <cell r="A77">
            <v>300012</v>
          </cell>
          <cell r="B77">
            <v>240</v>
          </cell>
          <cell r="C77" t="str">
            <v>Altenhagen</v>
          </cell>
          <cell r="D77" t="str">
            <v>B</v>
          </cell>
          <cell r="E77" t="str">
            <v>W</v>
          </cell>
          <cell r="F77">
            <v>1</v>
          </cell>
          <cell r="G77" t="str">
            <v/>
          </cell>
          <cell r="H77" t="str">
            <v>I-II</v>
          </cell>
          <cell r="I77">
            <v>0.9</v>
          </cell>
          <cell r="J77">
            <v>25</v>
          </cell>
          <cell r="K77">
            <v>25</v>
          </cell>
          <cell r="L77" t="str">
            <v>gute Lage</v>
          </cell>
          <cell r="M77" t="str">
            <v/>
          </cell>
          <cell r="N77">
            <v>700</v>
          </cell>
          <cell r="O77" t="str">
            <v/>
          </cell>
          <cell r="P77" t="str">
            <v/>
          </cell>
          <cell r="Q77">
            <v>2602399</v>
          </cell>
          <cell r="R77">
            <v>5693167</v>
          </cell>
          <cell r="S77">
            <v>40544</v>
          </cell>
        </row>
        <row r="78">
          <cell r="A78">
            <v>300013</v>
          </cell>
          <cell r="B78">
            <v>155</v>
          </cell>
          <cell r="C78" t="str">
            <v>Altenhagen</v>
          </cell>
          <cell r="D78" t="str">
            <v>B</v>
          </cell>
          <cell r="E78" t="str">
            <v>W</v>
          </cell>
          <cell r="F78">
            <v>2</v>
          </cell>
          <cell r="G78" t="str">
            <v/>
          </cell>
          <cell r="H78" t="str">
            <v>II-III</v>
          </cell>
          <cell r="I78">
            <v>1.2</v>
          </cell>
          <cell r="J78">
            <v>20</v>
          </cell>
          <cell r="K78">
            <v>17</v>
          </cell>
          <cell r="L78" t="str">
            <v>mittlere Lage</v>
          </cell>
          <cell r="M78" t="str">
            <v/>
          </cell>
          <cell r="N78">
            <v>600</v>
          </cell>
          <cell r="O78" t="str">
            <v/>
          </cell>
          <cell r="P78" t="str">
            <v/>
          </cell>
          <cell r="Q78">
            <v>2602395</v>
          </cell>
          <cell r="R78">
            <v>5693084</v>
          </cell>
          <cell r="S78">
            <v>40544</v>
          </cell>
        </row>
        <row r="79">
          <cell r="A79">
            <v>300014</v>
          </cell>
          <cell r="B79">
            <v>40</v>
          </cell>
          <cell r="C79" t="str">
            <v>Altenhagen</v>
          </cell>
          <cell r="D79" t="str">
            <v>B</v>
          </cell>
          <cell r="E79" t="str">
            <v>G</v>
          </cell>
          <cell r="F79">
            <v>3</v>
          </cell>
          <cell r="G79" t="str">
            <v/>
          </cell>
          <cell r="H79" t="str">
            <v/>
          </cell>
          <cell r="I79" t="str">
            <v/>
          </cell>
          <cell r="J79" t="str">
            <v/>
          </cell>
          <cell r="K79">
            <v>10</v>
          </cell>
          <cell r="L79" t="str">
            <v>einfache Lage</v>
          </cell>
          <cell r="M79" t="str">
            <v/>
          </cell>
          <cell r="N79">
            <v>5000</v>
          </cell>
          <cell r="O79" t="str">
            <v/>
          </cell>
          <cell r="P79" t="str">
            <v/>
          </cell>
          <cell r="Q79">
            <v>2601913</v>
          </cell>
          <cell r="R79">
            <v>5693758</v>
          </cell>
          <cell r="S79">
            <v>40544</v>
          </cell>
        </row>
        <row r="80">
          <cell r="A80">
            <v>300015</v>
          </cell>
          <cell r="B80">
            <v>110</v>
          </cell>
          <cell r="C80" t="str">
            <v>Altenhagen</v>
          </cell>
          <cell r="D80" t="str">
            <v>B</v>
          </cell>
          <cell r="E80" t="str">
            <v>W</v>
          </cell>
          <cell r="F80">
            <v>2</v>
          </cell>
          <cell r="G80" t="str">
            <v/>
          </cell>
          <cell r="H80" t="str">
            <v>III-V</v>
          </cell>
          <cell r="I80">
            <v>2.2000000000000002</v>
          </cell>
          <cell r="J80">
            <v>20</v>
          </cell>
          <cell r="K80">
            <v>13</v>
          </cell>
          <cell r="L80" t="str">
            <v>einfache Lage</v>
          </cell>
          <cell r="M80" t="str">
            <v/>
          </cell>
          <cell r="N80" t="str">
            <v/>
          </cell>
          <cell r="O80" t="str">
            <v/>
          </cell>
          <cell r="P80" t="str">
            <v/>
          </cell>
          <cell r="Q80">
            <v>2601938</v>
          </cell>
          <cell r="R80">
            <v>5693912</v>
          </cell>
          <cell r="S80">
            <v>40544</v>
          </cell>
        </row>
        <row r="81">
          <cell r="A81">
            <v>300016</v>
          </cell>
          <cell r="B81">
            <v>150</v>
          </cell>
          <cell r="C81" t="str">
            <v>Altenhagen</v>
          </cell>
          <cell r="D81" t="str">
            <v>B</v>
          </cell>
          <cell r="E81" t="str">
            <v>W</v>
          </cell>
          <cell r="F81">
            <v>2</v>
          </cell>
          <cell r="G81" t="str">
            <v/>
          </cell>
          <cell r="H81" t="str">
            <v>III-V</v>
          </cell>
          <cell r="I81">
            <v>2.5</v>
          </cell>
          <cell r="J81">
            <v>20</v>
          </cell>
          <cell r="K81">
            <v>16</v>
          </cell>
          <cell r="L81" t="str">
            <v>mittlere Lage</v>
          </cell>
          <cell r="M81" t="str">
            <v/>
          </cell>
          <cell r="N81" t="str">
            <v/>
          </cell>
          <cell r="O81" t="str">
            <v/>
          </cell>
          <cell r="P81" t="str">
            <v/>
          </cell>
          <cell r="Q81">
            <v>2602041</v>
          </cell>
          <cell r="R81">
            <v>5693822</v>
          </cell>
          <cell r="S81">
            <v>40544</v>
          </cell>
        </row>
        <row r="82">
          <cell r="A82">
            <v>300017</v>
          </cell>
          <cell r="B82">
            <v>175</v>
          </cell>
          <cell r="C82" t="str">
            <v>Altenhagen</v>
          </cell>
          <cell r="D82" t="str">
            <v>B</v>
          </cell>
          <cell r="E82" t="str">
            <v>MI</v>
          </cell>
          <cell r="F82">
            <v>2</v>
          </cell>
          <cell r="G82" t="str">
            <v/>
          </cell>
          <cell r="H82" t="str">
            <v>III-VII</v>
          </cell>
          <cell r="I82">
            <v>3.5</v>
          </cell>
          <cell r="J82">
            <v>15</v>
          </cell>
          <cell r="K82" t="str">
            <v/>
          </cell>
          <cell r="L82" t="str">
            <v/>
          </cell>
          <cell r="M82" t="str">
            <v/>
          </cell>
          <cell r="N82" t="str">
            <v/>
          </cell>
          <cell r="O82" t="str">
            <v/>
          </cell>
          <cell r="P82" t="str">
            <v/>
          </cell>
          <cell r="Q82">
            <v>2601966</v>
          </cell>
          <cell r="R82">
            <v>5693437</v>
          </cell>
          <cell r="S82">
            <v>40544</v>
          </cell>
        </row>
        <row r="83">
          <cell r="A83">
            <v>300018</v>
          </cell>
          <cell r="B83">
            <v>140</v>
          </cell>
          <cell r="C83" t="str">
            <v>Altenhagen</v>
          </cell>
          <cell r="D83" t="str">
            <v>B</v>
          </cell>
          <cell r="E83" t="str">
            <v>W</v>
          </cell>
          <cell r="F83">
            <v>2</v>
          </cell>
          <cell r="G83" t="str">
            <v/>
          </cell>
          <cell r="H83" t="str">
            <v>III-V</v>
          </cell>
          <cell r="I83">
            <v>3.5</v>
          </cell>
          <cell r="J83">
            <v>15</v>
          </cell>
          <cell r="K83">
            <v>15</v>
          </cell>
          <cell r="L83" t="str">
            <v>einfache Lage</v>
          </cell>
          <cell r="M83" t="str">
            <v/>
          </cell>
          <cell r="N83" t="str">
            <v/>
          </cell>
          <cell r="O83" t="str">
            <v/>
          </cell>
          <cell r="P83" t="str">
            <v/>
          </cell>
          <cell r="Q83">
            <v>2602093</v>
          </cell>
          <cell r="R83">
            <v>5693280</v>
          </cell>
          <cell r="S83">
            <v>40544</v>
          </cell>
        </row>
        <row r="84">
          <cell r="A84">
            <v>300019</v>
          </cell>
          <cell r="B84">
            <v>100</v>
          </cell>
          <cell r="C84" t="str">
            <v>Altenhagen</v>
          </cell>
          <cell r="D84" t="str">
            <v>B</v>
          </cell>
          <cell r="E84" t="str">
            <v>W</v>
          </cell>
          <cell r="F84">
            <v>2</v>
          </cell>
          <cell r="G84" t="str">
            <v/>
          </cell>
          <cell r="H84" t="str">
            <v>III-V</v>
          </cell>
          <cell r="I84">
            <v>4</v>
          </cell>
          <cell r="J84">
            <v>15</v>
          </cell>
          <cell r="K84">
            <v>11</v>
          </cell>
          <cell r="L84" t="str">
            <v>einfache Lage</v>
          </cell>
          <cell r="M84" t="str">
            <v/>
          </cell>
          <cell r="N84" t="str">
            <v/>
          </cell>
          <cell r="O84" t="str">
            <v/>
          </cell>
          <cell r="P84" t="str">
            <v/>
          </cell>
          <cell r="Q84">
            <v>2602075</v>
          </cell>
          <cell r="R84">
            <v>5693202</v>
          </cell>
          <cell r="S84">
            <v>40544</v>
          </cell>
        </row>
        <row r="85">
          <cell r="A85">
            <v>300020</v>
          </cell>
          <cell r="B85">
            <v>180</v>
          </cell>
          <cell r="C85" t="str">
            <v>Altenhagen</v>
          </cell>
          <cell r="D85" t="str">
            <v>B</v>
          </cell>
          <cell r="E85" t="str">
            <v>W</v>
          </cell>
          <cell r="F85">
            <v>1</v>
          </cell>
          <cell r="G85" t="str">
            <v/>
          </cell>
          <cell r="H85" t="str">
            <v>I-III</v>
          </cell>
          <cell r="I85">
            <v>0.9</v>
          </cell>
          <cell r="J85">
            <v>25</v>
          </cell>
          <cell r="K85">
            <v>21</v>
          </cell>
          <cell r="L85" t="str">
            <v>mittlere Lage</v>
          </cell>
          <cell r="M85" t="str">
            <v/>
          </cell>
          <cell r="N85">
            <v>600</v>
          </cell>
          <cell r="O85" t="str">
            <v/>
          </cell>
          <cell r="P85" t="str">
            <v/>
          </cell>
          <cell r="Q85">
            <v>2602320</v>
          </cell>
          <cell r="R85">
            <v>5693264</v>
          </cell>
          <cell r="S85">
            <v>40544</v>
          </cell>
        </row>
        <row r="86">
          <cell r="A86">
            <v>300021</v>
          </cell>
          <cell r="B86" t="str">
            <v>--</v>
          </cell>
          <cell r="C86" t="str">
            <v>Altenhagen</v>
          </cell>
          <cell r="D86" t="str">
            <v>SF</v>
          </cell>
          <cell r="E86" t="str">
            <v>SN</v>
          </cell>
          <cell r="F86" t="str">
            <v/>
          </cell>
          <cell r="G86" t="str">
            <v/>
          </cell>
          <cell r="H86" t="str">
            <v/>
          </cell>
          <cell r="I86" t="str">
            <v/>
          </cell>
          <cell r="J86" t="str">
            <v/>
          </cell>
          <cell r="K86" t="str">
            <v/>
          </cell>
          <cell r="L86" t="str">
            <v/>
          </cell>
          <cell r="M86" t="str">
            <v/>
          </cell>
          <cell r="N86" t="str">
            <v/>
          </cell>
          <cell r="O86" t="str">
            <v/>
          </cell>
          <cell r="P86" t="str">
            <v/>
          </cell>
          <cell r="Q86">
            <v>2602354</v>
          </cell>
          <cell r="R86">
            <v>5694071</v>
          </cell>
          <cell r="S86">
            <v>40544</v>
          </cell>
        </row>
        <row r="87">
          <cell r="A87">
            <v>300022</v>
          </cell>
          <cell r="B87" t="str">
            <v>--</v>
          </cell>
          <cell r="C87" t="str">
            <v>Altenhagen</v>
          </cell>
          <cell r="D87" t="str">
            <v>SF</v>
          </cell>
          <cell r="E87" t="str">
            <v>SN</v>
          </cell>
          <cell r="F87" t="str">
            <v/>
          </cell>
          <cell r="G87" t="str">
            <v/>
          </cell>
          <cell r="H87" t="str">
            <v/>
          </cell>
          <cell r="I87" t="str">
            <v/>
          </cell>
          <cell r="J87" t="str">
            <v/>
          </cell>
          <cell r="K87" t="str">
            <v/>
          </cell>
          <cell r="L87" t="str">
            <v/>
          </cell>
          <cell r="M87" t="str">
            <v/>
          </cell>
          <cell r="N87" t="str">
            <v/>
          </cell>
          <cell r="O87" t="str">
            <v/>
          </cell>
          <cell r="P87" t="str">
            <v/>
          </cell>
          <cell r="Q87">
            <v>2601929</v>
          </cell>
          <cell r="R87">
            <v>5694359</v>
          </cell>
          <cell r="S87">
            <v>40544</v>
          </cell>
        </row>
        <row r="88">
          <cell r="A88">
            <v>400001</v>
          </cell>
          <cell r="B88">
            <v>155</v>
          </cell>
          <cell r="C88" t="str">
            <v>Fleyerviertel</v>
          </cell>
          <cell r="D88" t="str">
            <v>B</v>
          </cell>
          <cell r="E88" t="str">
            <v>W</v>
          </cell>
          <cell r="F88">
            <v>2</v>
          </cell>
          <cell r="G88" t="str">
            <v/>
          </cell>
          <cell r="H88" t="str">
            <v>II-III</v>
          </cell>
          <cell r="I88">
            <v>1.2</v>
          </cell>
          <cell r="J88">
            <v>25</v>
          </cell>
          <cell r="K88">
            <v>17</v>
          </cell>
          <cell r="L88" t="str">
            <v>mittlere Lage</v>
          </cell>
          <cell r="M88" t="str">
            <v/>
          </cell>
          <cell r="N88">
            <v>600</v>
          </cell>
          <cell r="O88" t="str">
            <v/>
          </cell>
          <cell r="P88" t="str">
            <v/>
          </cell>
          <cell r="Q88">
            <v>2602747</v>
          </cell>
          <cell r="R88">
            <v>5692951</v>
          </cell>
          <cell r="S88">
            <v>40544</v>
          </cell>
        </row>
        <row r="89">
          <cell r="A89">
            <v>400002</v>
          </cell>
          <cell r="B89">
            <v>200</v>
          </cell>
          <cell r="C89" t="str">
            <v>Fleyerviertel</v>
          </cell>
          <cell r="D89" t="str">
            <v>B</v>
          </cell>
          <cell r="E89" t="str">
            <v>W</v>
          </cell>
          <cell r="F89">
            <v>1</v>
          </cell>
          <cell r="G89" t="str">
            <v/>
          </cell>
          <cell r="H89" t="str">
            <v>I-II</v>
          </cell>
          <cell r="I89">
            <v>0.8</v>
          </cell>
          <cell r="J89">
            <v>25</v>
          </cell>
          <cell r="K89">
            <v>22</v>
          </cell>
          <cell r="L89" t="str">
            <v>mittlere Lage</v>
          </cell>
          <cell r="M89" t="str">
            <v/>
          </cell>
          <cell r="N89">
            <v>700</v>
          </cell>
          <cell r="O89" t="str">
            <v/>
          </cell>
          <cell r="P89" t="str">
            <v/>
          </cell>
          <cell r="Q89">
            <v>2602857</v>
          </cell>
          <cell r="R89">
            <v>5693198</v>
          </cell>
          <cell r="S89">
            <v>40544</v>
          </cell>
        </row>
        <row r="90">
          <cell r="A90">
            <v>400003</v>
          </cell>
          <cell r="B90">
            <v>260</v>
          </cell>
          <cell r="C90" t="str">
            <v>Fleyerviertel</v>
          </cell>
          <cell r="D90" t="str">
            <v>B</v>
          </cell>
          <cell r="E90" t="str">
            <v>W</v>
          </cell>
          <cell r="F90">
            <v>1</v>
          </cell>
          <cell r="G90" t="str">
            <v/>
          </cell>
          <cell r="H90" t="str">
            <v>II</v>
          </cell>
          <cell r="I90">
            <v>0.8</v>
          </cell>
          <cell r="J90">
            <v>20</v>
          </cell>
          <cell r="K90">
            <v>23</v>
          </cell>
          <cell r="L90" t="str">
            <v>mittlere Lage</v>
          </cell>
          <cell r="M90" t="str">
            <v/>
          </cell>
          <cell r="N90">
            <v>200</v>
          </cell>
          <cell r="O90" t="str">
            <v/>
          </cell>
          <cell r="P90" t="str">
            <v/>
          </cell>
          <cell r="Q90">
            <v>2602697</v>
          </cell>
          <cell r="R90">
            <v>5693318</v>
          </cell>
          <cell r="S90">
            <v>40544</v>
          </cell>
        </row>
        <row r="91">
          <cell r="A91">
            <v>400004</v>
          </cell>
          <cell r="B91">
            <v>130</v>
          </cell>
          <cell r="C91" t="str">
            <v>Fleyerviertel</v>
          </cell>
          <cell r="D91" t="str">
            <v>B</v>
          </cell>
          <cell r="E91" t="str">
            <v>W</v>
          </cell>
          <cell r="F91">
            <v>2</v>
          </cell>
          <cell r="G91" t="str">
            <v/>
          </cell>
          <cell r="H91" t="str">
            <v>III-V</v>
          </cell>
          <cell r="I91">
            <v>0.9</v>
          </cell>
          <cell r="J91">
            <v>25</v>
          </cell>
          <cell r="K91">
            <v>20</v>
          </cell>
          <cell r="L91" t="str">
            <v>mittlere Lage</v>
          </cell>
          <cell r="M91" t="str">
            <v/>
          </cell>
          <cell r="N91" t="str">
            <v/>
          </cell>
          <cell r="O91" t="str">
            <v/>
          </cell>
          <cell r="P91" t="str">
            <v/>
          </cell>
          <cell r="Q91">
            <v>2602783</v>
          </cell>
          <cell r="R91">
            <v>5693335</v>
          </cell>
          <cell r="S91">
            <v>40544</v>
          </cell>
        </row>
        <row r="92">
          <cell r="A92">
            <v>400005</v>
          </cell>
          <cell r="B92">
            <v>180</v>
          </cell>
          <cell r="C92" t="str">
            <v>Fleyerviertel</v>
          </cell>
          <cell r="D92" t="str">
            <v>B</v>
          </cell>
          <cell r="E92" t="str">
            <v>W</v>
          </cell>
          <cell r="F92">
            <v>2</v>
          </cell>
          <cell r="G92" t="str">
            <v/>
          </cell>
          <cell r="H92" t="str">
            <v>II-III</v>
          </cell>
          <cell r="I92">
            <v>1.5</v>
          </cell>
          <cell r="J92">
            <v>25</v>
          </cell>
          <cell r="K92">
            <v>20</v>
          </cell>
          <cell r="L92" t="str">
            <v>mittlere Lage</v>
          </cell>
          <cell r="M92" t="str">
            <v/>
          </cell>
          <cell r="N92">
            <v>500</v>
          </cell>
          <cell r="O92" t="str">
            <v/>
          </cell>
          <cell r="P92" t="str">
            <v/>
          </cell>
          <cell r="Q92">
            <v>2602845</v>
          </cell>
          <cell r="R92">
            <v>5693007</v>
          </cell>
          <cell r="S92">
            <v>40544</v>
          </cell>
        </row>
        <row r="93">
          <cell r="A93">
            <v>400006</v>
          </cell>
          <cell r="B93">
            <v>180</v>
          </cell>
          <cell r="C93" t="str">
            <v>Fleyerviertel</v>
          </cell>
          <cell r="D93" t="str">
            <v>B</v>
          </cell>
          <cell r="E93" t="str">
            <v>W</v>
          </cell>
          <cell r="F93">
            <v>2</v>
          </cell>
          <cell r="G93" t="str">
            <v/>
          </cell>
          <cell r="H93" t="str">
            <v>II-III</v>
          </cell>
          <cell r="I93">
            <v>0.8</v>
          </cell>
          <cell r="J93">
            <v>25</v>
          </cell>
          <cell r="K93">
            <v>17</v>
          </cell>
          <cell r="L93" t="str">
            <v>mittlere Lage</v>
          </cell>
          <cell r="M93" t="str">
            <v/>
          </cell>
          <cell r="N93" t="str">
            <v/>
          </cell>
          <cell r="O93" t="str">
            <v/>
          </cell>
          <cell r="P93" t="str">
            <v/>
          </cell>
          <cell r="Q93">
            <v>2602856</v>
          </cell>
          <cell r="R93">
            <v>5693490</v>
          </cell>
          <cell r="S93">
            <v>40544</v>
          </cell>
        </row>
        <row r="94">
          <cell r="A94">
            <v>400007</v>
          </cell>
          <cell r="B94">
            <v>145</v>
          </cell>
          <cell r="C94" t="str">
            <v>Fleyerviertel</v>
          </cell>
          <cell r="D94" t="str">
            <v>B</v>
          </cell>
          <cell r="E94" t="str">
            <v>W</v>
          </cell>
          <cell r="F94">
            <v>2</v>
          </cell>
          <cell r="G94" t="str">
            <v/>
          </cell>
          <cell r="H94" t="str">
            <v>III-V</v>
          </cell>
          <cell r="I94">
            <v>2</v>
          </cell>
          <cell r="J94">
            <v>25</v>
          </cell>
          <cell r="K94">
            <v>16</v>
          </cell>
          <cell r="L94" t="str">
            <v>mittlere Lage</v>
          </cell>
          <cell r="M94" t="str">
            <v/>
          </cell>
          <cell r="N94" t="str">
            <v/>
          </cell>
          <cell r="O94" t="str">
            <v/>
          </cell>
          <cell r="P94" t="str">
            <v/>
          </cell>
          <cell r="Q94">
            <v>2603282</v>
          </cell>
          <cell r="R94">
            <v>5693444</v>
          </cell>
          <cell r="S94">
            <v>40544</v>
          </cell>
        </row>
        <row r="95">
          <cell r="A95">
            <v>400008</v>
          </cell>
          <cell r="B95">
            <v>215</v>
          </cell>
          <cell r="C95" t="str">
            <v>Fleyerviertel</v>
          </cell>
          <cell r="D95" t="str">
            <v>B</v>
          </cell>
          <cell r="E95" t="str">
            <v>W</v>
          </cell>
          <cell r="F95">
            <v>2</v>
          </cell>
          <cell r="G95" t="str">
            <v/>
          </cell>
          <cell r="H95" t="str">
            <v>II-IV</v>
          </cell>
          <cell r="I95">
            <v>2</v>
          </cell>
          <cell r="J95">
            <v>25</v>
          </cell>
          <cell r="K95">
            <v>19</v>
          </cell>
          <cell r="L95" t="str">
            <v>mittlere Lage</v>
          </cell>
          <cell r="M95" t="str">
            <v/>
          </cell>
          <cell r="N95">
            <v>400</v>
          </cell>
          <cell r="O95" t="str">
            <v/>
          </cell>
          <cell r="P95" t="str">
            <v/>
          </cell>
          <cell r="Q95">
            <v>2603190</v>
          </cell>
          <cell r="R95">
            <v>5693454</v>
          </cell>
          <cell r="S95">
            <v>40544</v>
          </cell>
        </row>
        <row r="96">
          <cell r="A96">
            <v>400009</v>
          </cell>
          <cell r="B96">
            <v>230</v>
          </cell>
          <cell r="C96" t="str">
            <v>Fleyerviertel</v>
          </cell>
          <cell r="D96" t="str">
            <v>B</v>
          </cell>
          <cell r="E96" t="str">
            <v>W</v>
          </cell>
          <cell r="F96">
            <v>2</v>
          </cell>
          <cell r="G96" t="str">
            <v/>
          </cell>
          <cell r="H96" t="str">
            <v>I-III</v>
          </cell>
          <cell r="I96">
            <v>1.2</v>
          </cell>
          <cell r="J96">
            <v>25</v>
          </cell>
          <cell r="K96">
            <v>20</v>
          </cell>
          <cell r="L96" t="str">
            <v>mittlere Lage</v>
          </cell>
          <cell r="M96" t="str">
            <v/>
          </cell>
          <cell r="N96" t="str">
            <v/>
          </cell>
          <cell r="O96" t="str">
            <v/>
          </cell>
          <cell r="P96" t="str">
            <v/>
          </cell>
          <cell r="Q96">
            <v>2603231</v>
          </cell>
          <cell r="R96">
            <v>5693604</v>
          </cell>
          <cell r="S96">
            <v>40544</v>
          </cell>
        </row>
        <row r="97">
          <cell r="A97">
            <v>400010</v>
          </cell>
          <cell r="B97">
            <v>240</v>
          </cell>
          <cell r="C97" t="str">
            <v>Fleyerviertel</v>
          </cell>
          <cell r="D97" t="str">
            <v>B</v>
          </cell>
          <cell r="E97" t="str">
            <v>W</v>
          </cell>
          <cell r="F97">
            <v>2</v>
          </cell>
          <cell r="G97" t="str">
            <v/>
          </cell>
          <cell r="H97" t="str">
            <v>I-III</v>
          </cell>
          <cell r="I97">
            <v>1.2</v>
          </cell>
          <cell r="J97">
            <v>25</v>
          </cell>
          <cell r="K97">
            <v>24</v>
          </cell>
          <cell r="L97" t="str">
            <v>gute Lage</v>
          </cell>
          <cell r="M97" t="str">
            <v/>
          </cell>
          <cell r="N97" t="str">
            <v/>
          </cell>
          <cell r="O97" t="str">
            <v/>
          </cell>
          <cell r="P97" t="str">
            <v/>
          </cell>
          <cell r="Q97">
            <v>2603072</v>
          </cell>
          <cell r="R97">
            <v>5693551</v>
          </cell>
          <cell r="S97">
            <v>40544</v>
          </cell>
        </row>
        <row r="98">
          <cell r="A98">
            <v>400011</v>
          </cell>
          <cell r="B98">
            <v>250</v>
          </cell>
          <cell r="C98" t="str">
            <v>Fleyerviertel</v>
          </cell>
          <cell r="D98" t="str">
            <v>B</v>
          </cell>
          <cell r="E98" t="str">
            <v>W</v>
          </cell>
          <cell r="F98">
            <v>1</v>
          </cell>
          <cell r="G98" t="str">
            <v/>
          </cell>
          <cell r="H98" t="str">
            <v>I-II</v>
          </cell>
          <cell r="I98">
            <v>0.8</v>
          </cell>
          <cell r="J98">
            <v>25</v>
          </cell>
          <cell r="K98">
            <v>24</v>
          </cell>
          <cell r="L98" t="str">
            <v>gute Lage</v>
          </cell>
          <cell r="M98" t="str">
            <v/>
          </cell>
          <cell r="N98">
            <v>400</v>
          </cell>
          <cell r="O98" t="str">
            <v/>
          </cell>
          <cell r="P98" t="str">
            <v/>
          </cell>
          <cell r="Q98">
            <v>2603060</v>
          </cell>
          <cell r="R98">
            <v>5693661</v>
          </cell>
          <cell r="S98">
            <v>40544</v>
          </cell>
        </row>
        <row r="99">
          <cell r="A99">
            <v>400012</v>
          </cell>
          <cell r="B99">
            <v>260</v>
          </cell>
          <cell r="C99" t="str">
            <v>Fleyerviertel</v>
          </cell>
          <cell r="D99" t="str">
            <v>B</v>
          </cell>
          <cell r="E99" t="str">
            <v>W</v>
          </cell>
          <cell r="F99">
            <v>1</v>
          </cell>
          <cell r="G99" t="str">
            <v/>
          </cell>
          <cell r="H99" t="str">
            <v>II</v>
          </cell>
          <cell r="I99">
            <v>0.9</v>
          </cell>
          <cell r="J99">
            <v>25</v>
          </cell>
          <cell r="K99">
            <v>22</v>
          </cell>
          <cell r="L99" t="str">
            <v>mittlere Lage</v>
          </cell>
          <cell r="M99" t="str">
            <v/>
          </cell>
          <cell r="N99">
            <v>600</v>
          </cell>
          <cell r="O99" t="str">
            <v/>
          </cell>
          <cell r="P99" t="str">
            <v/>
          </cell>
          <cell r="Q99">
            <v>2603464</v>
          </cell>
          <cell r="R99">
            <v>5694216</v>
          </cell>
          <cell r="S99">
            <v>40544</v>
          </cell>
        </row>
        <row r="100">
          <cell r="A100">
            <v>400013</v>
          </cell>
          <cell r="B100">
            <v>300</v>
          </cell>
          <cell r="C100" t="str">
            <v>Fleyerviertel</v>
          </cell>
          <cell r="D100" t="str">
            <v>B</v>
          </cell>
          <cell r="E100" t="str">
            <v>W</v>
          </cell>
          <cell r="F100">
            <v>1</v>
          </cell>
          <cell r="G100" t="str">
            <v/>
          </cell>
          <cell r="H100" t="str">
            <v>I-II</v>
          </cell>
          <cell r="I100">
            <v>1</v>
          </cell>
          <cell r="J100">
            <v>25</v>
          </cell>
          <cell r="K100">
            <v>22</v>
          </cell>
          <cell r="L100" t="str">
            <v>mittlere Lage</v>
          </cell>
          <cell r="M100" t="str">
            <v/>
          </cell>
          <cell r="N100">
            <v>700</v>
          </cell>
          <cell r="O100" t="str">
            <v/>
          </cell>
          <cell r="P100" t="str">
            <v/>
          </cell>
          <cell r="Q100">
            <v>2603760</v>
          </cell>
          <cell r="R100">
            <v>5694116</v>
          </cell>
          <cell r="S100">
            <v>40544</v>
          </cell>
        </row>
        <row r="101">
          <cell r="A101">
            <v>400014</v>
          </cell>
          <cell r="B101">
            <v>310</v>
          </cell>
          <cell r="C101" t="str">
            <v>Fleyerviertel</v>
          </cell>
          <cell r="D101" t="str">
            <v>B</v>
          </cell>
          <cell r="E101" t="str">
            <v>W</v>
          </cell>
          <cell r="F101">
            <v>1</v>
          </cell>
          <cell r="G101" t="str">
            <v/>
          </cell>
          <cell r="H101" t="str">
            <v>I-II</v>
          </cell>
          <cell r="I101">
            <v>0.8</v>
          </cell>
          <cell r="J101">
            <v>25</v>
          </cell>
          <cell r="K101">
            <v>26</v>
          </cell>
          <cell r="L101" t="str">
            <v>gute Lage</v>
          </cell>
          <cell r="M101" t="str">
            <v/>
          </cell>
          <cell r="N101">
            <v>700</v>
          </cell>
          <cell r="O101" t="str">
            <v/>
          </cell>
          <cell r="P101" t="str">
            <v/>
          </cell>
          <cell r="Q101">
            <v>2603763</v>
          </cell>
          <cell r="R101">
            <v>5694278</v>
          </cell>
          <cell r="S101">
            <v>40544</v>
          </cell>
        </row>
        <row r="102">
          <cell r="A102">
            <v>400015</v>
          </cell>
          <cell r="B102">
            <v>350</v>
          </cell>
          <cell r="C102" t="str">
            <v>Fleyerviertel</v>
          </cell>
          <cell r="D102" t="str">
            <v>B</v>
          </cell>
          <cell r="E102" t="str">
            <v>W</v>
          </cell>
          <cell r="F102">
            <v>1</v>
          </cell>
          <cell r="G102" t="str">
            <v/>
          </cell>
          <cell r="H102" t="str">
            <v>II</v>
          </cell>
          <cell r="I102">
            <v>1.5</v>
          </cell>
          <cell r="J102">
            <v>20</v>
          </cell>
          <cell r="K102">
            <v>25</v>
          </cell>
          <cell r="L102" t="str">
            <v>gute Lage</v>
          </cell>
          <cell r="M102" t="str">
            <v/>
          </cell>
          <cell r="N102">
            <v>200</v>
          </cell>
          <cell r="O102" t="str">
            <v/>
          </cell>
          <cell r="P102" t="str">
            <v/>
          </cell>
          <cell r="Q102">
            <v>2603630</v>
          </cell>
          <cell r="R102">
            <v>5694151</v>
          </cell>
          <cell r="S102">
            <v>40544</v>
          </cell>
        </row>
        <row r="103">
          <cell r="A103">
            <v>400016</v>
          </cell>
          <cell r="B103">
            <v>230</v>
          </cell>
          <cell r="C103" t="str">
            <v>Fleyerviertel</v>
          </cell>
          <cell r="D103" t="str">
            <v>B</v>
          </cell>
          <cell r="E103" t="str">
            <v>W</v>
          </cell>
          <cell r="F103">
            <v>1</v>
          </cell>
          <cell r="G103" t="str">
            <v/>
          </cell>
          <cell r="H103" t="str">
            <v>II</v>
          </cell>
          <cell r="I103">
            <v>1.1000000000000001</v>
          </cell>
          <cell r="J103">
            <v>20</v>
          </cell>
          <cell r="K103">
            <v>21</v>
          </cell>
          <cell r="L103" t="str">
            <v>mittlere Lage</v>
          </cell>
          <cell r="M103" t="str">
            <v/>
          </cell>
          <cell r="N103">
            <v>200</v>
          </cell>
          <cell r="O103" t="str">
            <v/>
          </cell>
          <cell r="P103" t="str">
            <v/>
          </cell>
          <cell r="Q103">
            <v>2603545</v>
          </cell>
          <cell r="R103">
            <v>5694796</v>
          </cell>
          <cell r="S103">
            <v>40544</v>
          </cell>
        </row>
        <row r="104">
          <cell r="A104">
            <v>400017</v>
          </cell>
          <cell r="B104">
            <v>225</v>
          </cell>
          <cell r="C104" t="str">
            <v>Fleyerviertel</v>
          </cell>
          <cell r="D104" t="str">
            <v>B</v>
          </cell>
          <cell r="E104" t="str">
            <v>W</v>
          </cell>
          <cell r="F104">
            <v>1</v>
          </cell>
          <cell r="G104" t="str">
            <v/>
          </cell>
          <cell r="H104" t="str">
            <v>I-II</v>
          </cell>
          <cell r="I104">
            <v>0.7</v>
          </cell>
          <cell r="J104">
            <v>25</v>
          </cell>
          <cell r="K104">
            <v>24</v>
          </cell>
          <cell r="L104" t="str">
            <v>gute Lage</v>
          </cell>
          <cell r="M104" t="str">
            <v/>
          </cell>
          <cell r="N104">
            <v>600</v>
          </cell>
          <cell r="O104" t="str">
            <v/>
          </cell>
          <cell r="P104" t="str">
            <v/>
          </cell>
          <cell r="Q104">
            <v>2603371</v>
          </cell>
          <cell r="R104">
            <v>5694766</v>
          </cell>
          <cell r="S104">
            <v>40544</v>
          </cell>
        </row>
        <row r="105">
          <cell r="A105">
            <v>400018</v>
          </cell>
          <cell r="B105">
            <v>130</v>
          </cell>
          <cell r="C105" t="str">
            <v>Fleyerviertel</v>
          </cell>
          <cell r="D105" t="str">
            <v>B</v>
          </cell>
          <cell r="E105" t="str">
            <v>SO</v>
          </cell>
          <cell r="F105">
            <v>3</v>
          </cell>
          <cell r="G105" t="str">
            <v/>
          </cell>
          <cell r="H105" t="str">
            <v>II-VIII</v>
          </cell>
          <cell r="I105" t="str">
            <v/>
          </cell>
          <cell r="J105" t="str">
            <v/>
          </cell>
          <cell r="K105" t="str">
            <v/>
          </cell>
          <cell r="L105" t="str">
            <v/>
          </cell>
          <cell r="M105" t="str">
            <v/>
          </cell>
          <cell r="N105">
            <v>3000</v>
          </cell>
          <cell r="O105" t="str">
            <v/>
          </cell>
          <cell r="P105" t="str">
            <v/>
          </cell>
          <cell r="Q105">
            <v>2603964</v>
          </cell>
          <cell r="R105">
            <v>5694547</v>
          </cell>
          <cell r="S105">
            <v>40544</v>
          </cell>
        </row>
        <row r="106">
          <cell r="A106">
            <v>400019</v>
          </cell>
          <cell r="B106">
            <v>15</v>
          </cell>
          <cell r="C106" t="str">
            <v>Fleyerviertel</v>
          </cell>
          <cell r="D106" t="str">
            <v>LF</v>
          </cell>
          <cell r="E106" t="str">
            <v>LW</v>
          </cell>
          <cell r="F106">
            <v>5</v>
          </cell>
          <cell r="G106" t="str">
            <v/>
          </cell>
          <cell r="H106" t="str">
            <v/>
          </cell>
          <cell r="I106" t="str">
            <v/>
          </cell>
          <cell r="J106" t="str">
            <v/>
          </cell>
          <cell r="K106" t="str">
            <v/>
          </cell>
          <cell r="L106" t="str">
            <v/>
          </cell>
          <cell r="M106" t="str">
            <v/>
          </cell>
          <cell r="N106" t="str">
            <v/>
          </cell>
          <cell r="O106" t="str">
            <v/>
          </cell>
          <cell r="P106" t="str">
            <v/>
          </cell>
          <cell r="Q106">
            <v>2603696</v>
          </cell>
          <cell r="R106">
            <v>5694584</v>
          </cell>
          <cell r="S106">
            <v>40544</v>
          </cell>
        </row>
        <row r="107">
          <cell r="A107">
            <v>500001</v>
          </cell>
          <cell r="B107">
            <v>110</v>
          </cell>
          <cell r="C107" t="str">
            <v>Eppenhausen</v>
          </cell>
          <cell r="D107" t="str">
            <v>B</v>
          </cell>
          <cell r="E107" t="str">
            <v>W</v>
          </cell>
          <cell r="F107">
            <v>2</v>
          </cell>
          <cell r="G107" t="str">
            <v/>
          </cell>
          <cell r="H107" t="str">
            <v>III-V</v>
          </cell>
          <cell r="I107">
            <v>3</v>
          </cell>
          <cell r="J107">
            <v>20</v>
          </cell>
          <cell r="K107">
            <v>13</v>
          </cell>
          <cell r="L107" t="str">
            <v>einfache Lage</v>
          </cell>
          <cell r="M107" t="str">
            <v/>
          </cell>
          <cell r="N107" t="str">
            <v/>
          </cell>
          <cell r="O107" t="str">
            <v/>
          </cell>
          <cell r="P107" t="str">
            <v/>
          </cell>
          <cell r="Q107">
            <v>2603024</v>
          </cell>
          <cell r="R107">
            <v>5693048</v>
          </cell>
          <cell r="S107">
            <v>40544</v>
          </cell>
        </row>
        <row r="108">
          <cell r="A108">
            <v>500002</v>
          </cell>
          <cell r="B108">
            <v>160</v>
          </cell>
          <cell r="C108" t="str">
            <v>Eppenhausen</v>
          </cell>
          <cell r="D108" t="str">
            <v>B</v>
          </cell>
          <cell r="E108" t="str">
            <v>W</v>
          </cell>
          <cell r="F108">
            <v>2</v>
          </cell>
          <cell r="G108" t="str">
            <v/>
          </cell>
          <cell r="H108" t="str">
            <v>IV-VIII</v>
          </cell>
          <cell r="I108">
            <v>3.5</v>
          </cell>
          <cell r="J108">
            <v>20</v>
          </cell>
          <cell r="K108">
            <v>14</v>
          </cell>
          <cell r="L108" t="str">
            <v>einfache Lage</v>
          </cell>
          <cell r="M108" t="str">
            <v/>
          </cell>
          <cell r="N108" t="str">
            <v/>
          </cell>
          <cell r="O108" t="str">
            <v/>
          </cell>
          <cell r="P108" t="str">
            <v/>
          </cell>
          <cell r="Q108">
            <v>2603050</v>
          </cell>
          <cell r="R108">
            <v>5692645</v>
          </cell>
          <cell r="S108">
            <v>40544</v>
          </cell>
        </row>
        <row r="109">
          <cell r="A109">
            <v>500003</v>
          </cell>
          <cell r="B109">
            <v>165</v>
          </cell>
          <cell r="C109" t="str">
            <v>Eppenhausen</v>
          </cell>
          <cell r="D109" t="str">
            <v>B</v>
          </cell>
          <cell r="E109" t="str">
            <v>W</v>
          </cell>
          <cell r="F109">
            <v>2</v>
          </cell>
          <cell r="G109" t="str">
            <v/>
          </cell>
          <cell r="H109" t="str">
            <v>III-V</v>
          </cell>
          <cell r="I109">
            <v>2.7</v>
          </cell>
          <cell r="J109">
            <v>20</v>
          </cell>
          <cell r="K109">
            <v>17</v>
          </cell>
          <cell r="L109" t="str">
            <v>mittlere Lage</v>
          </cell>
          <cell r="M109" t="str">
            <v/>
          </cell>
          <cell r="N109" t="str">
            <v/>
          </cell>
          <cell r="O109" t="str">
            <v/>
          </cell>
          <cell r="P109" t="str">
            <v/>
          </cell>
          <cell r="Q109">
            <v>2603124</v>
          </cell>
          <cell r="R109">
            <v>5692904</v>
          </cell>
          <cell r="S109">
            <v>40544</v>
          </cell>
        </row>
        <row r="110">
          <cell r="A110">
            <v>500004</v>
          </cell>
          <cell r="B110">
            <v>150</v>
          </cell>
          <cell r="C110" t="str">
            <v>Eppenhausen</v>
          </cell>
          <cell r="D110" t="str">
            <v>B</v>
          </cell>
          <cell r="E110" t="str">
            <v>W</v>
          </cell>
          <cell r="F110">
            <v>2</v>
          </cell>
          <cell r="G110" t="str">
            <v/>
          </cell>
          <cell r="H110" t="str">
            <v>II-III</v>
          </cell>
          <cell r="I110">
            <v>0.8</v>
          </cell>
          <cell r="J110">
            <v>25</v>
          </cell>
          <cell r="K110">
            <v>19</v>
          </cell>
          <cell r="L110" t="str">
            <v>mittlere Lage</v>
          </cell>
          <cell r="M110" t="str">
            <v/>
          </cell>
          <cell r="N110" t="str">
            <v/>
          </cell>
          <cell r="O110" t="str">
            <v/>
          </cell>
          <cell r="P110" t="str">
            <v/>
          </cell>
          <cell r="Q110">
            <v>2603326</v>
          </cell>
          <cell r="R110">
            <v>5693082</v>
          </cell>
          <cell r="S110">
            <v>40544</v>
          </cell>
        </row>
        <row r="111">
          <cell r="A111">
            <v>500005</v>
          </cell>
          <cell r="B111">
            <v>170</v>
          </cell>
          <cell r="C111" t="str">
            <v>Eppenhausen</v>
          </cell>
          <cell r="D111" t="str">
            <v>B</v>
          </cell>
          <cell r="E111" t="str">
            <v>W</v>
          </cell>
          <cell r="F111">
            <v>2</v>
          </cell>
          <cell r="G111" t="str">
            <v/>
          </cell>
          <cell r="H111" t="str">
            <v>III-V</v>
          </cell>
          <cell r="I111">
            <v>2.5</v>
          </cell>
          <cell r="J111">
            <v>20</v>
          </cell>
          <cell r="K111">
            <v>13</v>
          </cell>
          <cell r="L111" t="str">
            <v>einfache Lage</v>
          </cell>
          <cell r="M111" t="str">
            <v/>
          </cell>
          <cell r="N111" t="str">
            <v/>
          </cell>
          <cell r="O111" t="str">
            <v/>
          </cell>
          <cell r="P111" t="str">
            <v/>
          </cell>
          <cell r="Q111">
            <v>2603589</v>
          </cell>
          <cell r="R111">
            <v>5692826</v>
          </cell>
          <cell r="S111">
            <v>40544</v>
          </cell>
        </row>
        <row r="112">
          <cell r="A112">
            <v>500006</v>
          </cell>
          <cell r="B112">
            <v>170</v>
          </cell>
          <cell r="C112" t="str">
            <v>Eppenhausen</v>
          </cell>
          <cell r="D112" t="str">
            <v>B</v>
          </cell>
          <cell r="E112" t="str">
            <v>W</v>
          </cell>
          <cell r="F112">
            <v>2</v>
          </cell>
          <cell r="G112" t="str">
            <v/>
          </cell>
          <cell r="H112" t="str">
            <v>III-IV</v>
          </cell>
          <cell r="I112">
            <v>2.2000000000000002</v>
          </cell>
          <cell r="J112">
            <v>20</v>
          </cell>
          <cell r="K112">
            <v>22</v>
          </cell>
          <cell r="L112" t="str">
            <v>mittlere Lage</v>
          </cell>
          <cell r="M112" t="str">
            <v/>
          </cell>
          <cell r="N112" t="str">
            <v/>
          </cell>
          <cell r="O112" t="str">
            <v/>
          </cell>
          <cell r="P112" t="str">
            <v/>
          </cell>
          <cell r="Q112">
            <v>2603672</v>
          </cell>
          <cell r="R112">
            <v>5692742</v>
          </cell>
          <cell r="S112">
            <v>40544</v>
          </cell>
        </row>
        <row r="113">
          <cell r="A113">
            <v>500007</v>
          </cell>
          <cell r="B113">
            <v>160</v>
          </cell>
          <cell r="C113" t="str">
            <v>Eppenhausen</v>
          </cell>
          <cell r="D113" t="str">
            <v>B</v>
          </cell>
          <cell r="E113" t="str">
            <v>W</v>
          </cell>
          <cell r="F113">
            <v>2</v>
          </cell>
          <cell r="G113" t="str">
            <v/>
          </cell>
          <cell r="H113" t="str">
            <v>III-IV</v>
          </cell>
          <cell r="I113">
            <v>2.2000000000000002</v>
          </cell>
          <cell r="J113">
            <v>20</v>
          </cell>
          <cell r="K113">
            <v>19</v>
          </cell>
          <cell r="L113" t="str">
            <v>mittlere Lage</v>
          </cell>
          <cell r="M113" t="str">
            <v/>
          </cell>
          <cell r="N113" t="str">
            <v/>
          </cell>
          <cell r="O113" t="str">
            <v/>
          </cell>
          <cell r="P113" t="str">
            <v/>
          </cell>
          <cell r="Q113">
            <v>2603440</v>
          </cell>
          <cell r="R113">
            <v>5692977</v>
          </cell>
          <cell r="S113">
            <v>40544</v>
          </cell>
        </row>
        <row r="114">
          <cell r="A114">
            <v>500008</v>
          </cell>
          <cell r="B114">
            <v>160</v>
          </cell>
          <cell r="C114" t="str">
            <v>Eppenhausen</v>
          </cell>
          <cell r="D114" t="str">
            <v>B</v>
          </cell>
          <cell r="E114" t="str">
            <v>W</v>
          </cell>
          <cell r="F114">
            <v>1</v>
          </cell>
          <cell r="G114" t="str">
            <v/>
          </cell>
          <cell r="H114" t="str">
            <v>I-III</v>
          </cell>
          <cell r="I114">
            <v>0.7</v>
          </cell>
          <cell r="J114">
            <v>25</v>
          </cell>
          <cell r="K114">
            <v>22</v>
          </cell>
          <cell r="L114" t="str">
            <v>mittlere Lage</v>
          </cell>
          <cell r="M114" t="str">
            <v/>
          </cell>
          <cell r="N114">
            <v>500</v>
          </cell>
          <cell r="O114" t="str">
            <v/>
          </cell>
          <cell r="P114" t="str">
            <v/>
          </cell>
          <cell r="Q114">
            <v>2603757</v>
          </cell>
          <cell r="R114">
            <v>5693087</v>
          </cell>
          <cell r="S114">
            <v>40544</v>
          </cell>
        </row>
        <row r="115">
          <cell r="A115">
            <v>500009</v>
          </cell>
          <cell r="B115">
            <v>145</v>
          </cell>
          <cell r="C115" t="str">
            <v>Eppenhausen</v>
          </cell>
          <cell r="D115" t="str">
            <v>B</v>
          </cell>
          <cell r="E115" t="str">
            <v>W</v>
          </cell>
          <cell r="F115">
            <v>2</v>
          </cell>
          <cell r="G115" t="str">
            <v/>
          </cell>
          <cell r="H115" t="str">
            <v>III-VI</v>
          </cell>
          <cell r="I115">
            <v>1.3</v>
          </cell>
          <cell r="J115">
            <v>25</v>
          </cell>
          <cell r="K115">
            <v>19</v>
          </cell>
          <cell r="L115" t="str">
            <v>mittlere Lage</v>
          </cell>
          <cell r="M115" t="str">
            <v/>
          </cell>
          <cell r="N115" t="str">
            <v/>
          </cell>
          <cell r="O115" t="str">
            <v/>
          </cell>
          <cell r="P115" t="str">
            <v/>
          </cell>
          <cell r="Q115">
            <v>2603991</v>
          </cell>
          <cell r="R115">
            <v>5693359</v>
          </cell>
          <cell r="S115">
            <v>40544</v>
          </cell>
        </row>
        <row r="116">
          <cell r="A116">
            <v>500010</v>
          </cell>
          <cell r="B116">
            <v>155</v>
          </cell>
          <cell r="C116" t="str">
            <v>Eppenhausen</v>
          </cell>
          <cell r="D116" t="str">
            <v>B</v>
          </cell>
          <cell r="E116" t="str">
            <v>W</v>
          </cell>
          <cell r="F116">
            <v>2</v>
          </cell>
          <cell r="G116" t="str">
            <v/>
          </cell>
          <cell r="H116" t="str">
            <v>III-IV</v>
          </cell>
          <cell r="I116">
            <v>2.4</v>
          </cell>
          <cell r="J116">
            <v>20</v>
          </cell>
          <cell r="K116">
            <v>17</v>
          </cell>
          <cell r="L116" t="str">
            <v>mittlere Lage</v>
          </cell>
          <cell r="M116" t="str">
            <v/>
          </cell>
          <cell r="N116" t="str">
            <v/>
          </cell>
          <cell r="O116" t="str">
            <v/>
          </cell>
          <cell r="P116" t="str">
            <v/>
          </cell>
          <cell r="Q116">
            <v>2604609</v>
          </cell>
          <cell r="R116">
            <v>5692889</v>
          </cell>
          <cell r="S116">
            <v>40544</v>
          </cell>
        </row>
        <row r="117">
          <cell r="A117">
            <v>500011</v>
          </cell>
          <cell r="B117">
            <v>165</v>
          </cell>
          <cell r="C117" t="str">
            <v>Eppenhausen</v>
          </cell>
          <cell r="D117" t="str">
            <v>B</v>
          </cell>
          <cell r="E117" t="str">
            <v>W</v>
          </cell>
          <cell r="F117">
            <v>1</v>
          </cell>
          <cell r="G117" t="str">
            <v/>
          </cell>
          <cell r="H117" t="str">
            <v>I</v>
          </cell>
          <cell r="I117">
            <v>0.4</v>
          </cell>
          <cell r="J117">
            <v>25</v>
          </cell>
          <cell r="K117">
            <v>25</v>
          </cell>
          <cell r="L117" t="str">
            <v>gute Lage</v>
          </cell>
          <cell r="M117" t="str">
            <v/>
          </cell>
          <cell r="N117">
            <v>600</v>
          </cell>
          <cell r="O117" t="str">
            <v/>
          </cell>
          <cell r="P117" t="str">
            <v/>
          </cell>
          <cell r="Q117">
            <v>2604550</v>
          </cell>
          <cell r="R117">
            <v>5693050</v>
          </cell>
          <cell r="S117">
            <v>40544</v>
          </cell>
        </row>
        <row r="118">
          <cell r="A118">
            <v>500012</v>
          </cell>
          <cell r="B118">
            <v>160</v>
          </cell>
          <cell r="C118" t="str">
            <v>Eppenhausen</v>
          </cell>
          <cell r="D118" t="str">
            <v>B</v>
          </cell>
          <cell r="E118" t="str">
            <v>W</v>
          </cell>
          <cell r="F118">
            <v>2</v>
          </cell>
          <cell r="G118" t="str">
            <v/>
          </cell>
          <cell r="H118" t="str">
            <v>I-III</v>
          </cell>
          <cell r="I118">
            <v>1</v>
          </cell>
          <cell r="J118">
            <v>30</v>
          </cell>
          <cell r="K118">
            <v>18</v>
          </cell>
          <cell r="L118" t="str">
            <v>mittlere Lage</v>
          </cell>
          <cell r="M118" t="str">
            <v/>
          </cell>
          <cell r="N118" t="str">
            <v/>
          </cell>
          <cell r="O118" t="str">
            <v/>
          </cell>
          <cell r="P118" t="str">
            <v/>
          </cell>
          <cell r="Q118">
            <v>2604575</v>
          </cell>
          <cell r="R118">
            <v>5693281</v>
          </cell>
          <cell r="S118">
            <v>40544</v>
          </cell>
        </row>
        <row r="119">
          <cell r="A119">
            <v>500013</v>
          </cell>
          <cell r="B119">
            <v>120</v>
          </cell>
          <cell r="C119" t="str">
            <v>Eppenhausen</v>
          </cell>
          <cell r="D119" t="str">
            <v>B</v>
          </cell>
          <cell r="E119" t="str">
            <v>W</v>
          </cell>
          <cell r="F119">
            <v>1</v>
          </cell>
          <cell r="G119" t="str">
            <v/>
          </cell>
          <cell r="H119" t="str">
            <v>I-II</v>
          </cell>
          <cell r="I119">
            <v>0.4</v>
          </cell>
          <cell r="J119">
            <v>25</v>
          </cell>
          <cell r="K119">
            <v>25</v>
          </cell>
          <cell r="L119" t="str">
            <v>gute Lage</v>
          </cell>
          <cell r="M119" t="str">
            <v/>
          </cell>
          <cell r="N119">
            <v>700</v>
          </cell>
          <cell r="O119" t="str">
            <v/>
          </cell>
          <cell r="P119" t="str">
            <v/>
          </cell>
          <cell r="Q119">
            <v>2604266</v>
          </cell>
          <cell r="R119">
            <v>5693289</v>
          </cell>
          <cell r="S119">
            <v>40544</v>
          </cell>
        </row>
        <row r="120">
          <cell r="A120">
            <v>500014</v>
          </cell>
          <cell r="B120">
            <v>120</v>
          </cell>
          <cell r="C120" t="str">
            <v>Eppenhausen</v>
          </cell>
          <cell r="D120" t="str">
            <v>B</v>
          </cell>
          <cell r="E120" t="str">
            <v>W</v>
          </cell>
          <cell r="F120">
            <v>1</v>
          </cell>
          <cell r="G120" t="str">
            <v/>
          </cell>
          <cell r="H120" t="str">
            <v>I-II</v>
          </cell>
          <cell r="I120">
            <v>0.5</v>
          </cell>
          <cell r="J120">
            <v>25</v>
          </cell>
          <cell r="K120">
            <v>25</v>
          </cell>
          <cell r="L120" t="str">
            <v>gute Lage</v>
          </cell>
          <cell r="M120" t="str">
            <v/>
          </cell>
          <cell r="N120" t="str">
            <v/>
          </cell>
          <cell r="O120" t="str">
            <v/>
          </cell>
          <cell r="P120" t="str">
            <v/>
          </cell>
          <cell r="Q120">
            <v>2603952</v>
          </cell>
          <cell r="R120">
            <v>5693147</v>
          </cell>
          <cell r="S120">
            <v>40544</v>
          </cell>
        </row>
        <row r="121">
          <cell r="A121">
            <v>500015</v>
          </cell>
          <cell r="B121">
            <v>130</v>
          </cell>
          <cell r="C121" t="str">
            <v>Eppenhausen</v>
          </cell>
          <cell r="D121" t="str">
            <v>B</v>
          </cell>
          <cell r="E121" t="str">
            <v>W</v>
          </cell>
          <cell r="F121">
            <v>2</v>
          </cell>
          <cell r="G121" t="str">
            <v/>
          </cell>
          <cell r="H121" t="str">
            <v>II-III</v>
          </cell>
          <cell r="I121">
            <v>1</v>
          </cell>
          <cell r="J121">
            <v>25</v>
          </cell>
          <cell r="K121">
            <v>19</v>
          </cell>
          <cell r="L121" t="str">
            <v>mittlere Lage</v>
          </cell>
          <cell r="M121" t="str">
            <v/>
          </cell>
          <cell r="N121" t="str">
            <v/>
          </cell>
          <cell r="O121" t="str">
            <v/>
          </cell>
          <cell r="P121" t="str">
            <v/>
          </cell>
          <cell r="Q121">
            <v>2603719</v>
          </cell>
          <cell r="R121">
            <v>5693283</v>
          </cell>
          <cell r="S121">
            <v>40544</v>
          </cell>
        </row>
        <row r="122">
          <cell r="A122">
            <v>500016</v>
          </cell>
          <cell r="B122">
            <v>260</v>
          </cell>
          <cell r="C122" t="str">
            <v>Eppenhausen</v>
          </cell>
          <cell r="D122" t="str">
            <v>B</v>
          </cell>
          <cell r="E122" t="str">
            <v>W</v>
          </cell>
          <cell r="F122">
            <v>1</v>
          </cell>
          <cell r="G122" t="str">
            <v/>
          </cell>
          <cell r="H122" t="str">
            <v>I-II</v>
          </cell>
          <cell r="I122">
            <v>0.7</v>
          </cell>
          <cell r="J122">
            <v>25</v>
          </cell>
          <cell r="K122">
            <v>25</v>
          </cell>
          <cell r="L122" t="str">
            <v>gute Lage</v>
          </cell>
          <cell r="M122" t="str">
            <v/>
          </cell>
          <cell r="N122">
            <v>600</v>
          </cell>
          <cell r="O122" t="str">
            <v/>
          </cell>
          <cell r="P122" t="str">
            <v/>
          </cell>
          <cell r="Q122">
            <v>2603706</v>
          </cell>
          <cell r="R122">
            <v>5693439</v>
          </cell>
          <cell r="S122">
            <v>40544</v>
          </cell>
        </row>
        <row r="123">
          <cell r="A123">
            <v>500017</v>
          </cell>
          <cell r="B123">
            <v>215</v>
          </cell>
          <cell r="C123" t="str">
            <v>Eppenhausen</v>
          </cell>
          <cell r="D123" t="str">
            <v>B</v>
          </cell>
          <cell r="E123" t="str">
            <v>W</v>
          </cell>
          <cell r="F123">
            <v>1</v>
          </cell>
          <cell r="G123" t="str">
            <v/>
          </cell>
          <cell r="H123" t="str">
            <v>I-II</v>
          </cell>
          <cell r="I123">
            <v>0.8</v>
          </cell>
          <cell r="J123">
            <v>25</v>
          </cell>
          <cell r="K123">
            <v>21</v>
          </cell>
          <cell r="L123" t="str">
            <v>mittlere Lage</v>
          </cell>
          <cell r="M123" t="str">
            <v/>
          </cell>
          <cell r="N123">
            <v>500</v>
          </cell>
          <cell r="O123" t="str">
            <v/>
          </cell>
          <cell r="P123" t="str">
            <v/>
          </cell>
          <cell r="Q123">
            <v>2603650</v>
          </cell>
          <cell r="R123">
            <v>5693669</v>
          </cell>
          <cell r="S123">
            <v>40544</v>
          </cell>
        </row>
        <row r="124">
          <cell r="A124">
            <v>500018</v>
          </cell>
          <cell r="B124">
            <v>230</v>
          </cell>
          <cell r="C124" t="str">
            <v>Eppenhausen</v>
          </cell>
          <cell r="D124" t="str">
            <v>B</v>
          </cell>
          <cell r="E124" t="str">
            <v>W</v>
          </cell>
          <cell r="F124">
            <v>1</v>
          </cell>
          <cell r="G124" t="str">
            <v/>
          </cell>
          <cell r="H124" t="str">
            <v>II</v>
          </cell>
          <cell r="I124">
            <v>1</v>
          </cell>
          <cell r="J124">
            <v>25</v>
          </cell>
          <cell r="K124">
            <v>17</v>
          </cell>
          <cell r="L124" t="str">
            <v>mittlere Lage</v>
          </cell>
          <cell r="M124" t="str">
            <v/>
          </cell>
          <cell r="N124">
            <v>200</v>
          </cell>
          <cell r="O124" t="str">
            <v/>
          </cell>
          <cell r="P124" t="str">
            <v/>
          </cell>
          <cell r="Q124">
            <v>2603947</v>
          </cell>
          <cell r="R124">
            <v>5693901</v>
          </cell>
          <cell r="S124">
            <v>40544</v>
          </cell>
        </row>
        <row r="125">
          <cell r="A125">
            <v>500019</v>
          </cell>
          <cell r="B125">
            <v>120</v>
          </cell>
          <cell r="C125" t="str">
            <v>Eppenhausen</v>
          </cell>
          <cell r="D125" t="str">
            <v>B</v>
          </cell>
          <cell r="E125" t="str">
            <v>W</v>
          </cell>
          <cell r="F125">
            <v>2</v>
          </cell>
          <cell r="G125" t="str">
            <v/>
          </cell>
          <cell r="H125" t="str">
            <v>III</v>
          </cell>
          <cell r="I125">
            <v>1</v>
          </cell>
          <cell r="J125" t="str">
            <v/>
          </cell>
          <cell r="K125">
            <v>16</v>
          </cell>
          <cell r="L125" t="str">
            <v>mittlere Lage</v>
          </cell>
          <cell r="M125" t="str">
            <v/>
          </cell>
          <cell r="N125" t="str">
            <v/>
          </cell>
          <cell r="O125" t="str">
            <v/>
          </cell>
          <cell r="P125" t="str">
            <v/>
          </cell>
          <cell r="Q125">
            <v>2604050</v>
          </cell>
          <cell r="R125">
            <v>5694015</v>
          </cell>
          <cell r="S125">
            <v>40544</v>
          </cell>
        </row>
        <row r="126">
          <cell r="A126">
            <v>500020</v>
          </cell>
          <cell r="B126">
            <v>190</v>
          </cell>
          <cell r="C126" t="str">
            <v>Eppenhausen</v>
          </cell>
          <cell r="D126" t="str">
            <v>B</v>
          </cell>
          <cell r="E126" t="str">
            <v>W</v>
          </cell>
          <cell r="F126">
            <v>1</v>
          </cell>
          <cell r="G126" t="str">
            <v/>
          </cell>
          <cell r="H126" t="str">
            <v>I-II</v>
          </cell>
          <cell r="I126">
            <v>0.7</v>
          </cell>
          <cell r="J126">
            <v>25</v>
          </cell>
          <cell r="K126">
            <v>21</v>
          </cell>
          <cell r="L126" t="str">
            <v>mittlere Lage</v>
          </cell>
          <cell r="M126" t="str">
            <v/>
          </cell>
          <cell r="N126">
            <v>600</v>
          </cell>
          <cell r="O126" t="str">
            <v/>
          </cell>
          <cell r="P126" t="str">
            <v/>
          </cell>
          <cell r="Q126">
            <v>2604058</v>
          </cell>
          <cell r="R126">
            <v>5693882</v>
          </cell>
          <cell r="S126">
            <v>40544</v>
          </cell>
        </row>
        <row r="127">
          <cell r="A127">
            <v>500021</v>
          </cell>
          <cell r="B127">
            <v>160</v>
          </cell>
          <cell r="C127" t="str">
            <v>Eppenhausen</v>
          </cell>
          <cell r="D127" t="str">
            <v>B</v>
          </cell>
          <cell r="E127" t="str">
            <v>W</v>
          </cell>
          <cell r="F127">
            <v>1</v>
          </cell>
          <cell r="G127" t="str">
            <v/>
          </cell>
          <cell r="H127" t="str">
            <v>I-II</v>
          </cell>
          <cell r="I127">
            <v>0.8</v>
          </cell>
          <cell r="J127">
            <v>25</v>
          </cell>
          <cell r="K127">
            <v>20</v>
          </cell>
          <cell r="L127" t="str">
            <v>mittlere Lage</v>
          </cell>
          <cell r="M127" t="str">
            <v/>
          </cell>
          <cell r="N127">
            <v>500</v>
          </cell>
          <cell r="O127" t="str">
            <v/>
          </cell>
          <cell r="P127" t="str">
            <v/>
          </cell>
          <cell r="Q127">
            <v>2604195</v>
          </cell>
          <cell r="R127">
            <v>5693530</v>
          </cell>
          <cell r="S127">
            <v>40544</v>
          </cell>
        </row>
        <row r="128">
          <cell r="A128">
            <v>500022</v>
          </cell>
          <cell r="B128">
            <v>160</v>
          </cell>
          <cell r="C128" t="str">
            <v>Eppenhausen</v>
          </cell>
          <cell r="D128" t="str">
            <v>B</v>
          </cell>
          <cell r="E128" t="str">
            <v>W</v>
          </cell>
          <cell r="F128">
            <v>2</v>
          </cell>
          <cell r="G128" t="str">
            <v/>
          </cell>
          <cell r="H128" t="str">
            <v>II-III</v>
          </cell>
          <cell r="I128">
            <v>1.2</v>
          </cell>
          <cell r="J128">
            <v>30</v>
          </cell>
          <cell r="K128">
            <v>16</v>
          </cell>
          <cell r="L128" t="str">
            <v>mittlere Lage</v>
          </cell>
          <cell r="M128" t="str">
            <v/>
          </cell>
          <cell r="N128" t="str">
            <v/>
          </cell>
          <cell r="O128" t="str">
            <v/>
          </cell>
          <cell r="P128" t="str">
            <v/>
          </cell>
          <cell r="Q128">
            <v>2604269</v>
          </cell>
          <cell r="R128">
            <v>5693645</v>
          </cell>
          <cell r="S128">
            <v>40544</v>
          </cell>
        </row>
        <row r="129">
          <cell r="A129">
            <v>500023</v>
          </cell>
          <cell r="B129">
            <v>125</v>
          </cell>
          <cell r="C129" t="str">
            <v>Eppenhausen</v>
          </cell>
          <cell r="D129" t="str">
            <v>B</v>
          </cell>
          <cell r="E129" t="str">
            <v>SO</v>
          </cell>
          <cell r="F129">
            <v>3</v>
          </cell>
          <cell r="G129" t="str">
            <v/>
          </cell>
          <cell r="H129" t="str">
            <v/>
          </cell>
          <cell r="I129" t="str">
            <v/>
          </cell>
          <cell r="J129" t="str">
            <v/>
          </cell>
          <cell r="K129">
            <v>0</v>
          </cell>
          <cell r="L129" t="str">
            <v/>
          </cell>
          <cell r="M129" t="str">
            <v/>
          </cell>
          <cell r="N129" t="str">
            <v/>
          </cell>
          <cell r="O129" t="str">
            <v/>
          </cell>
          <cell r="P129" t="str">
            <v/>
          </cell>
          <cell r="Q129">
            <v>2604427</v>
          </cell>
          <cell r="R129">
            <v>5693509</v>
          </cell>
          <cell r="S129">
            <v>40544</v>
          </cell>
        </row>
        <row r="130">
          <cell r="A130">
            <v>500024</v>
          </cell>
          <cell r="B130">
            <v>180</v>
          </cell>
          <cell r="C130" t="str">
            <v>Eppenhausen</v>
          </cell>
          <cell r="D130" t="str">
            <v>B</v>
          </cell>
          <cell r="E130" t="str">
            <v>W</v>
          </cell>
          <cell r="F130">
            <v>1</v>
          </cell>
          <cell r="G130" t="str">
            <v/>
          </cell>
          <cell r="H130" t="str">
            <v>I-II</v>
          </cell>
          <cell r="I130">
            <v>0.7</v>
          </cell>
          <cell r="J130">
            <v>25</v>
          </cell>
          <cell r="K130">
            <v>25</v>
          </cell>
          <cell r="L130" t="str">
            <v>gute Lage</v>
          </cell>
          <cell r="M130" t="str">
            <v/>
          </cell>
          <cell r="N130">
            <v>700</v>
          </cell>
          <cell r="O130" t="str">
            <v/>
          </cell>
          <cell r="P130" t="str">
            <v/>
          </cell>
          <cell r="Q130">
            <v>2604194</v>
          </cell>
          <cell r="R130">
            <v>5693150</v>
          </cell>
          <cell r="S130">
            <v>40544</v>
          </cell>
        </row>
        <row r="131">
          <cell r="A131">
            <v>500025</v>
          </cell>
          <cell r="B131">
            <v>140</v>
          </cell>
          <cell r="C131" t="str">
            <v>Eppenhausen</v>
          </cell>
          <cell r="D131" t="str">
            <v>B</v>
          </cell>
          <cell r="E131" t="str">
            <v>W</v>
          </cell>
          <cell r="F131">
            <v>2</v>
          </cell>
          <cell r="G131" t="str">
            <v/>
          </cell>
          <cell r="H131" t="str">
            <v>III-IV</v>
          </cell>
          <cell r="I131">
            <v>1.2</v>
          </cell>
          <cell r="J131">
            <v>25</v>
          </cell>
          <cell r="K131">
            <v>21</v>
          </cell>
          <cell r="L131" t="str">
            <v>mittlere Lage</v>
          </cell>
          <cell r="M131" t="str">
            <v/>
          </cell>
          <cell r="N131" t="str">
            <v/>
          </cell>
          <cell r="O131" t="str">
            <v/>
          </cell>
          <cell r="P131" t="str">
            <v/>
          </cell>
          <cell r="Q131">
            <v>2603659</v>
          </cell>
          <cell r="R131">
            <v>5692917</v>
          </cell>
          <cell r="S131">
            <v>40544</v>
          </cell>
        </row>
        <row r="132">
          <cell r="A132">
            <v>500026</v>
          </cell>
          <cell r="B132">
            <v>140</v>
          </cell>
          <cell r="C132" t="str">
            <v>Eppenhausen</v>
          </cell>
          <cell r="D132" t="str">
            <v>B</v>
          </cell>
          <cell r="E132" t="str">
            <v>W</v>
          </cell>
          <cell r="F132">
            <v>2</v>
          </cell>
          <cell r="G132" t="str">
            <v/>
          </cell>
          <cell r="H132" t="str">
            <v>III-IV</v>
          </cell>
          <cell r="I132">
            <v>0.9</v>
          </cell>
          <cell r="J132">
            <v>30</v>
          </cell>
          <cell r="K132">
            <v>18</v>
          </cell>
          <cell r="L132" t="str">
            <v>mittlere Lage</v>
          </cell>
          <cell r="M132" t="str">
            <v/>
          </cell>
          <cell r="N132" t="str">
            <v/>
          </cell>
          <cell r="O132" t="str">
            <v/>
          </cell>
          <cell r="P132" t="str">
            <v/>
          </cell>
          <cell r="Q132">
            <v>2604742</v>
          </cell>
          <cell r="R132">
            <v>5693052</v>
          </cell>
          <cell r="S132">
            <v>40544</v>
          </cell>
        </row>
        <row r="133">
          <cell r="A133">
            <v>500027</v>
          </cell>
          <cell r="B133">
            <v>150</v>
          </cell>
          <cell r="C133" t="str">
            <v>Eppenhausen</v>
          </cell>
          <cell r="D133" t="str">
            <v>B</v>
          </cell>
          <cell r="E133" t="str">
            <v>W</v>
          </cell>
          <cell r="F133">
            <v>2</v>
          </cell>
          <cell r="G133" t="str">
            <v/>
          </cell>
          <cell r="H133" t="str">
            <v>IV-XII</v>
          </cell>
          <cell r="I133">
            <v>1.2</v>
          </cell>
          <cell r="J133" t="str">
            <v/>
          </cell>
          <cell r="K133">
            <v>17</v>
          </cell>
          <cell r="L133" t="str">
            <v>mittlere Lage</v>
          </cell>
          <cell r="M133" t="str">
            <v/>
          </cell>
          <cell r="N133" t="str">
            <v/>
          </cell>
          <cell r="O133" t="str">
            <v/>
          </cell>
          <cell r="P133" t="str">
            <v/>
          </cell>
          <cell r="Q133">
            <v>2604791</v>
          </cell>
          <cell r="R133">
            <v>5693193</v>
          </cell>
          <cell r="S133">
            <v>40544</v>
          </cell>
        </row>
        <row r="134">
          <cell r="A134">
            <v>500028</v>
          </cell>
          <cell r="B134">
            <v>250</v>
          </cell>
          <cell r="C134" t="str">
            <v>Eppenhausen</v>
          </cell>
          <cell r="D134" t="str">
            <v>B</v>
          </cell>
          <cell r="E134" t="str">
            <v>W</v>
          </cell>
          <cell r="F134">
            <v>1</v>
          </cell>
          <cell r="G134" t="str">
            <v/>
          </cell>
          <cell r="H134" t="str">
            <v>I-II</v>
          </cell>
          <cell r="I134">
            <v>1.3</v>
          </cell>
          <cell r="J134">
            <v>20</v>
          </cell>
          <cell r="K134">
            <v>20</v>
          </cell>
          <cell r="L134" t="str">
            <v>mittlere Lage</v>
          </cell>
          <cell r="M134" t="str">
            <v/>
          </cell>
          <cell r="N134">
            <v>200</v>
          </cell>
          <cell r="O134" t="str">
            <v/>
          </cell>
          <cell r="P134" t="str">
            <v/>
          </cell>
          <cell r="Q134">
            <v>2605126</v>
          </cell>
          <cell r="R134">
            <v>5693371</v>
          </cell>
          <cell r="S134">
            <v>40544</v>
          </cell>
        </row>
        <row r="135">
          <cell r="A135">
            <v>500029</v>
          </cell>
          <cell r="B135">
            <v>155</v>
          </cell>
          <cell r="C135" t="str">
            <v>Eppenhausen</v>
          </cell>
          <cell r="D135" t="str">
            <v>B</v>
          </cell>
          <cell r="E135" t="str">
            <v>W</v>
          </cell>
          <cell r="F135">
            <v>2</v>
          </cell>
          <cell r="G135" t="str">
            <v/>
          </cell>
          <cell r="H135" t="str">
            <v>III-IV</v>
          </cell>
          <cell r="I135">
            <v>1.2</v>
          </cell>
          <cell r="J135">
            <v>30</v>
          </cell>
          <cell r="K135">
            <v>20</v>
          </cell>
          <cell r="L135" t="str">
            <v>mittlere Lage</v>
          </cell>
          <cell r="M135" t="str">
            <v/>
          </cell>
          <cell r="N135" t="str">
            <v/>
          </cell>
          <cell r="O135" t="str">
            <v/>
          </cell>
          <cell r="P135" t="str">
            <v/>
          </cell>
          <cell r="Q135">
            <v>2605228</v>
          </cell>
          <cell r="R135">
            <v>5693321</v>
          </cell>
          <cell r="S135">
            <v>40544</v>
          </cell>
        </row>
        <row r="136">
          <cell r="A136">
            <v>500030</v>
          </cell>
          <cell r="B136">
            <v>170</v>
          </cell>
          <cell r="C136" t="str">
            <v>Eppenhausen</v>
          </cell>
          <cell r="D136" t="str">
            <v>B</v>
          </cell>
          <cell r="E136" t="str">
            <v>W</v>
          </cell>
          <cell r="F136">
            <v>1</v>
          </cell>
          <cell r="G136" t="str">
            <v/>
          </cell>
          <cell r="H136" t="str">
            <v>II</v>
          </cell>
          <cell r="I136">
            <v>0.9</v>
          </cell>
          <cell r="J136">
            <v>25</v>
          </cell>
          <cell r="K136">
            <v>20</v>
          </cell>
          <cell r="L136" t="str">
            <v>mittlere Lage</v>
          </cell>
          <cell r="M136" t="str">
            <v/>
          </cell>
          <cell r="N136">
            <v>400</v>
          </cell>
          <cell r="O136" t="str">
            <v/>
          </cell>
          <cell r="P136" t="str">
            <v/>
          </cell>
          <cell r="Q136">
            <v>2605313</v>
          </cell>
          <cell r="R136">
            <v>5693550</v>
          </cell>
          <cell r="S136">
            <v>40544</v>
          </cell>
        </row>
        <row r="137">
          <cell r="A137">
            <v>500031</v>
          </cell>
          <cell r="B137">
            <v>160</v>
          </cell>
          <cell r="C137" t="str">
            <v>Eppenhausen</v>
          </cell>
          <cell r="D137" t="str">
            <v>B</v>
          </cell>
          <cell r="E137" t="str">
            <v>W</v>
          </cell>
          <cell r="F137">
            <v>1</v>
          </cell>
          <cell r="G137" t="str">
            <v/>
          </cell>
          <cell r="H137" t="str">
            <v>I-II</v>
          </cell>
          <cell r="I137">
            <v>0.8</v>
          </cell>
          <cell r="J137">
            <v>25</v>
          </cell>
          <cell r="K137">
            <v>20</v>
          </cell>
          <cell r="L137" t="str">
            <v>mittlere Lage</v>
          </cell>
          <cell r="M137" t="str">
            <v/>
          </cell>
          <cell r="N137">
            <v>500</v>
          </cell>
          <cell r="O137" t="str">
            <v/>
          </cell>
          <cell r="P137" t="str">
            <v/>
          </cell>
          <cell r="Q137">
            <v>2605296</v>
          </cell>
          <cell r="R137">
            <v>5693282</v>
          </cell>
          <cell r="S137">
            <v>40544</v>
          </cell>
        </row>
        <row r="138">
          <cell r="A138">
            <v>500032</v>
          </cell>
          <cell r="B138">
            <v>240</v>
          </cell>
          <cell r="C138" t="str">
            <v>Eppenhausen</v>
          </cell>
          <cell r="D138" t="str">
            <v>B</v>
          </cell>
          <cell r="E138" t="str">
            <v>W</v>
          </cell>
          <cell r="F138">
            <v>1</v>
          </cell>
          <cell r="G138" t="str">
            <v/>
          </cell>
          <cell r="H138" t="str">
            <v>I-II</v>
          </cell>
          <cell r="I138">
            <v>1.2</v>
          </cell>
          <cell r="J138">
            <v>20</v>
          </cell>
          <cell r="K138">
            <v>19</v>
          </cell>
          <cell r="L138" t="str">
            <v>mittlere Lage</v>
          </cell>
          <cell r="M138" t="str">
            <v/>
          </cell>
          <cell r="N138">
            <v>200</v>
          </cell>
          <cell r="O138" t="str">
            <v/>
          </cell>
          <cell r="P138" t="str">
            <v/>
          </cell>
          <cell r="Q138">
            <v>2605257</v>
          </cell>
          <cell r="R138">
            <v>5693162</v>
          </cell>
          <cell r="S138">
            <v>40544</v>
          </cell>
        </row>
        <row r="139">
          <cell r="A139">
            <v>500033</v>
          </cell>
          <cell r="B139">
            <v>155</v>
          </cell>
          <cell r="C139" t="str">
            <v>Eppenhausen</v>
          </cell>
          <cell r="D139" t="str">
            <v>B</v>
          </cell>
          <cell r="E139" t="str">
            <v>W</v>
          </cell>
          <cell r="F139">
            <v>2</v>
          </cell>
          <cell r="G139" t="str">
            <v/>
          </cell>
          <cell r="H139" t="str">
            <v>II-III</v>
          </cell>
          <cell r="I139">
            <v>1.1000000000000001</v>
          </cell>
          <cell r="J139">
            <v>25</v>
          </cell>
          <cell r="K139">
            <v>20</v>
          </cell>
          <cell r="L139" t="str">
            <v>mittlere Lage</v>
          </cell>
          <cell r="M139" t="str">
            <v/>
          </cell>
          <cell r="N139" t="str">
            <v/>
          </cell>
          <cell r="O139" t="str">
            <v/>
          </cell>
          <cell r="P139" t="str">
            <v/>
          </cell>
          <cell r="Q139">
            <v>2605045</v>
          </cell>
          <cell r="R139">
            <v>5693126</v>
          </cell>
          <cell r="S139">
            <v>40544</v>
          </cell>
        </row>
        <row r="140">
          <cell r="A140">
            <v>500034</v>
          </cell>
          <cell r="B140">
            <v>150</v>
          </cell>
          <cell r="C140" t="str">
            <v>Eppenhausen</v>
          </cell>
          <cell r="D140" t="str">
            <v>B</v>
          </cell>
          <cell r="E140" t="str">
            <v>W</v>
          </cell>
          <cell r="F140">
            <v>1</v>
          </cell>
          <cell r="G140" t="str">
            <v/>
          </cell>
          <cell r="H140" t="str">
            <v>II</v>
          </cell>
          <cell r="I140">
            <v>0.9</v>
          </cell>
          <cell r="J140">
            <v>25</v>
          </cell>
          <cell r="K140">
            <v>17</v>
          </cell>
          <cell r="L140" t="str">
            <v>mittlere Lage</v>
          </cell>
          <cell r="M140" t="str">
            <v/>
          </cell>
          <cell r="N140" t="str">
            <v/>
          </cell>
          <cell r="O140" t="str">
            <v/>
          </cell>
          <cell r="P140" t="str">
            <v/>
          </cell>
          <cell r="Q140">
            <v>2605115</v>
          </cell>
          <cell r="R140">
            <v>5692994</v>
          </cell>
          <cell r="S140">
            <v>40544</v>
          </cell>
        </row>
        <row r="141">
          <cell r="A141">
            <v>500035</v>
          </cell>
          <cell r="B141">
            <v>175</v>
          </cell>
          <cell r="C141" t="str">
            <v>Eppenhausen</v>
          </cell>
          <cell r="D141" t="str">
            <v>B</v>
          </cell>
          <cell r="E141" t="str">
            <v>W</v>
          </cell>
          <cell r="F141">
            <v>1</v>
          </cell>
          <cell r="G141" t="str">
            <v/>
          </cell>
          <cell r="H141" t="str">
            <v>I-II</v>
          </cell>
          <cell r="I141">
            <v>0.8</v>
          </cell>
          <cell r="J141">
            <v>25</v>
          </cell>
          <cell r="K141">
            <v>22</v>
          </cell>
          <cell r="L141" t="str">
            <v>mittlere Lage</v>
          </cell>
          <cell r="M141" t="str">
            <v/>
          </cell>
          <cell r="N141">
            <v>500</v>
          </cell>
          <cell r="O141" t="str">
            <v/>
          </cell>
          <cell r="P141" t="str">
            <v/>
          </cell>
          <cell r="Q141">
            <v>2604388</v>
          </cell>
          <cell r="R141">
            <v>5692779</v>
          </cell>
          <cell r="S141">
            <v>40544</v>
          </cell>
        </row>
        <row r="142">
          <cell r="A142">
            <v>500036</v>
          </cell>
          <cell r="B142">
            <v>220</v>
          </cell>
          <cell r="C142" t="str">
            <v>Eppenhausen</v>
          </cell>
          <cell r="D142" t="str">
            <v>R</v>
          </cell>
          <cell r="E142" t="str">
            <v>W</v>
          </cell>
          <cell r="F142">
            <v>1</v>
          </cell>
          <cell r="G142" t="str">
            <v/>
          </cell>
          <cell r="H142" t="str">
            <v>II</v>
          </cell>
          <cell r="I142">
            <v>0.7</v>
          </cell>
          <cell r="J142">
            <v>25</v>
          </cell>
          <cell r="K142">
            <v>20</v>
          </cell>
          <cell r="L142" t="str">
            <v>mittlere Lage</v>
          </cell>
          <cell r="M142" t="str">
            <v/>
          </cell>
          <cell r="N142">
            <v>400</v>
          </cell>
          <cell r="O142" t="str">
            <v/>
          </cell>
          <cell r="P142" t="str">
            <v/>
          </cell>
          <cell r="Q142">
            <v>2604136</v>
          </cell>
          <cell r="R142">
            <v>5692801</v>
          </cell>
          <cell r="S142">
            <v>40544</v>
          </cell>
        </row>
        <row r="143">
          <cell r="A143">
            <v>500037</v>
          </cell>
          <cell r="B143">
            <v>180</v>
          </cell>
          <cell r="C143" t="str">
            <v>Eppenhausen</v>
          </cell>
          <cell r="D143" t="str">
            <v>B</v>
          </cell>
          <cell r="E143" t="str">
            <v>W</v>
          </cell>
          <cell r="F143">
            <v>1</v>
          </cell>
          <cell r="G143" t="str">
            <v/>
          </cell>
          <cell r="H143" t="str">
            <v>I</v>
          </cell>
          <cell r="I143">
            <v>0.5</v>
          </cell>
          <cell r="J143">
            <v>25</v>
          </cell>
          <cell r="K143">
            <v>19</v>
          </cell>
          <cell r="L143" t="str">
            <v>mittlere Lage</v>
          </cell>
          <cell r="M143" t="str">
            <v/>
          </cell>
          <cell r="N143">
            <v>300</v>
          </cell>
          <cell r="O143" t="str">
            <v/>
          </cell>
          <cell r="P143" t="str">
            <v/>
          </cell>
          <cell r="Q143">
            <v>2604163</v>
          </cell>
          <cell r="R143">
            <v>5692682</v>
          </cell>
          <cell r="S143">
            <v>40544</v>
          </cell>
        </row>
        <row r="144">
          <cell r="A144">
            <v>500038</v>
          </cell>
          <cell r="B144">
            <v>255</v>
          </cell>
          <cell r="C144" t="str">
            <v>Eppenhausen</v>
          </cell>
          <cell r="D144" t="str">
            <v>B</v>
          </cell>
          <cell r="E144" t="str">
            <v>W</v>
          </cell>
          <cell r="F144">
            <v>2</v>
          </cell>
          <cell r="G144" t="str">
            <v/>
          </cell>
          <cell r="H144" t="str">
            <v>III</v>
          </cell>
          <cell r="I144">
            <v>1.1000000000000001</v>
          </cell>
          <cell r="J144">
            <v>25</v>
          </cell>
          <cell r="K144">
            <v>22</v>
          </cell>
          <cell r="L144" t="str">
            <v>mittlere Lage</v>
          </cell>
          <cell r="M144" t="str">
            <v/>
          </cell>
          <cell r="N144" t="str">
            <v/>
          </cell>
          <cell r="O144" t="str">
            <v/>
          </cell>
          <cell r="P144" t="str">
            <v/>
          </cell>
          <cell r="Q144">
            <v>2603642</v>
          </cell>
          <cell r="R144">
            <v>5692330</v>
          </cell>
          <cell r="S144">
            <v>40544</v>
          </cell>
        </row>
        <row r="145">
          <cell r="A145">
            <v>500039</v>
          </cell>
          <cell r="B145">
            <v>235</v>
          </cell>
          <cell r="C145" t="str">
            <v>Eppenhausen</v>
          </cell>
          <cell r="D145" t="str">
            <v>B</v>
          </cell>
          <cell r="E145" t="str">
            <v>W</v>
          </cell>
          <cell r="F145">
            <v>1</v>
          </cell>
          <cell r="G145" t="str">
            <v/>
          </cell>
          <cell r="H145" t="str">
            <v>II</v>
          </cell>
          <cell r="I145">
            <v>1.3</v>
          </cell>
          <cell r="J145">
            <v>20</v>
          </cell>
          <cell r="K145">
            <v>21</v>
          </cell>
          <cell r="L145" t="str">
            <v>mittlere Lage</v>
          </cell>
          <cell r="M145" t="str">
            <v/>
          </cell>
          <cell r="N145">
            <v>300</v>
          </cell>
          <cell r="O145" t="str">
            <v/>
          </cell>
          <cell r="P145" t="str">
            <v/>
          </cell>
          <cell r="Q145">
            <v>2603572</v>
          </cell>
          <cell r="R145">
            <v>5692285</v>
          </cell>
          <cell r="S145">
            <v>40544</v>
          </cell>
        </row>
        <row r="146">
          <cell r="A146">
            <v>500040</v>
          </cell>
          <cell r="B146">
            <v>140</v>
          </cell>
          <cell r="C146" t="str">
            <v>Eppenhausen</v>
          </cell>
          <cell r="D146" t="str">
            <v>B</v>
          </cell>
          <cell r="E146" t="str">
            <v>W</v>
          </cell>
          <cell r="F146">
            <v>1</v>
          </cell>
          <cell r="G146" t="str">
            <v/>
          </cell>
          <cell r="H146" t="str">
            <v>I-II</v>
          </cell>
          <cell r="I146">
            <v>0.8</v>
          </cell>
          <cell r="J146">
            <v>25</v>
          </cell>
          <cell r="K146">
            <v>18</v>
          </cell>
          <cell r="L146" t="str">
            <v>mittlere Lage</v>
          </cell>
          <cell r="M146" t="str">
            <v/>
          </cell>
          <cell r="N146">
            <v>500</v>
          </cell>
          <cell r="O146" t="str">
            <v/>
          </cell>
          <cell r="P146" t="str">
            <v/>
          </cell>
          <cell r="Q146">
            <v>2603299</v>
          </cell>
          <cell r="R146">
            <v>5692162</v>
          </cell>
          <cell r="S146">
            <v>40544</v>
          </cell>
        </row>
        <row r="147">
          <cell r="A147">
            <v>500041</v>
          </cell>
          <cell r="B147">
            <v>225</v>
          </cell>
          <cell r="C147" t="str">
            <v>Eppenhausen</v>
          </cell>
          <cell r="D147" t="str">
            <v>B</v>
          </cell>
          <cell r="E147" t="str">
            <v>W</v>
          </cell>
          <cell r="F147">
            <v>1</v>
          </cell>
          <cell r="G147" t="str">
            <v/>
          </cell>
          <cell r="H147" t="str">
            <v>I-II</v>
          </cell>
          <cell r="I147">
            <v>0.6</v>
          </cell>
          <cell r="J147">
            <v>20</v>
          </cell>
          <cell r="K147">
            <v>22</v>
          </cell>
          <cell r="L147" t="str">
            <v>mittlere Lage</v>
          </cell>
          <cell r="M147" t="str">
            <v/>
          </cell>
          <cell r="N147">
            <v>400</v>
          </cell>
          <cell r="O147" t="str">
            <v/>
          </cell>
          <cell r="P147" t="str">
            <v/>
          </cell>
          <cell r="Q147">
            <v>2603430</v>
          </cell>
          <cell r="R147">
            <v>5692531</v>
          </cell>
          <cell r="S147">
            <v>40544</v>
          </cell>
        </row>
        <row r="148">
          <cell r="A148">
            <v>500042</v>
          </cell>
          <cell r="B148">
            <v>235</v>
          </cell>
          <cell r="C148" t="str">
            <v>Eppenhausen</v>
          </cell>
          <cell r="D148" t="str">
            <v>B</v>
          </cell>
          <cell r="E148" t="str">
            <v>W</v>
          </cell>
          <cell r="F148">
            <v>1</v>
          </cell>
          <cell r="G148" t="str">
            <v/>
          </cell>
          <cell r="H148" t="str">
            <v>I-II</v>
          </cell>
          <cell r="I148">
            <v>1.1000000000000001</v>
          </cell>
          <cell r="J148">
            <v>20</v>
          </cell>
          <cell r="K148">
            <v>18</v>
          </cell>
          <cell r="L148" t="str">
            <v>mittlere Lage</v>
          </cell>
          <cell r="M148" t="str">
            <v/>
          </cell>
          <cell r="N148">
            <v>200</v>
          </cell>
          <cell r="O148" t="str">
            <v/>
          </cell>
          <cell r="P148" t="str">
            <v/>
          </cell>
          <cell r="Q148">
            <v>2603223</v>
          </cell>
          <cell r="R148">
            <v>5692319</v>
          </cell>
          <cell r="S148">
            <v>40544</v>
          </cell>
        </row>
        <row r="149">
          <cell r="A149">
            <v>500043</v>
          </cell>
          <cell r="B149">
            <v>140</v>
          </cell>
          <cell r="C149" t="str">
            <v>Eppenhausen</v>
          </cell>
          <cell r="D149" t="str">
            <v>B</v>
          </cell>
          <cell r="E149" t="str">
            <v>W</v>
          </cell>
          <cell r="F149">
            <v>2</v>
          </cell>
          <cell r="G149" t="str">
            <v/>
          </cell>
          <cell r="H149" t="str">
            <v>II-V</v>
          </cell>
          <cell r="I149">
            <v>2.4</v>
          </cell>
          <cell r="J149">
            <v>15</v>
          </cell>
          <cell r="K149">
            <v>15</v>
          </cell>
          <cell r="L149" t="str">
            <v>einfache Lage</v>
          </cell>
          <cell r="M149" t="str">
            <v/>
          </cell>
          <cell r="N149" t="str">
            <v/>
          </cell>
          <cell r="O149" t="str">
            <v/>
          </cell>
          <cell r="P149" t="str">
            <v/>
          </cell>
          <cell r="Q149">
            <v>2603145</v>
          </cell>
          <cell r="R149">
            <v>5692340</v>
          </cell>
          <cell r="S149">
            <v>40544</v>
          </cell>
        </row>
        <row r="150">
          <cell r="A150">
            <v>500045</v>
          </cell>
          <cell r="B150">
            <v>210</v>
          </cell>
          <cell r="C150" t="str">
            <v>Eppenhausen</v>
          </cell>
          <cell r="D150" t="str">
            <v>B</v>
          </cell>
          <cell r="E150" t="str">
            <v>W</v>
          </cell>
          <cell r="F150">
            <v>1</v>
          </cell>
          <cell r="G150" t="str">
            <v/>
          </cell>
          <cell r="H150" t="str">
            <v>I-II</v>
          </cell>
          <cell r="I150">
            <v>0.7</v>
          </cell>
          <cell r="J150">
            <v>25</v>
          </cell>
          <cell r="K150">
            <v>23</v>
          </cell>
          <cell r="L150" t="str">
            <v>mittlere Lage</v>
          </cell>
          <cell r="M150" t="str">
            <v/>
          </cell>
          <cell r="N150">
            <v>700</v>
          </cell>
          <cell r="O150" t="str">
            <v/>
          </cell>
          <cell r="P150" t="str">
            <v/>
          </cell>
          <cell r="Q150">
            <v>2603409</v>
          </cell>
          <cell r="R150">
            <v>5692361</v>
          </cell>
          <cell r="S150">
            <v>40544</v>
          </cell>
        </row>
        <row r="151">
          <cell r="A151">
            <v>500046</v>
          </cell>
          <cell r="B151">
            <v>170</v>
          </cell>
          <cell r="C151" t="str">
            <v>Eppenhausen</v>
          </cell>
          <cell r="D151" t="str">
            <v>B</v>
          </cell>
          <cell r="E151" t="str">
            <v>W</v>
          </cell>
          <cell r="F151">
            <v>1</v>
          </cell>
          <cell r="G151" t="str">
            <v/>
          </cell>
          <cell r="H151" t="str">
            <v>I-II</v>
          </cell>
          <cell r="I151">
            <v>0.8</v>
          </cell>
          <cell r="J151">
            <v>25</v>
          </cell>
          <cell r="K151">
            <v>21</v>
          </cell>
          <cell r="L151" t="str">
            <v>mittlere Lage</v>
          </cell>
          <cell r="M151" t="str">
            <v/>
          </cell>
          <cell r="N151">
            <v>500</v>
          </cell>
          <cell r="O151" t="str">
            <v/>
          </cell>
          <cell r="P151" t="str">
            <v/>
          </cell>
          <cell r="Q151">
            <v>2605000</v>
          </cell>
          <cell r="R151">
            <v>5693221</v>
          </cell>
          <cell r="S151">
            <v>40544</v>
          </cell>
        </row>
        <row r="152">
          <cell r="A152">
            <v>500047</v>
          </cell>
          <cell r="B152">
            <v>2</v>
          </cell>
          <cell r="C152" t="str">
            <v>Eppenhausen</v>
          </cell>
          <cell r="D152" t="str">
            <v>LF</v>
          </cell>
          <cell r="E152" t="str">
            <v>LW</v>
          </cell>
          <cell r="F152">
            <v>5</v>
          </cell>
          <cell r="G152" t="str">
            <v/>
          </cell>
          <cell r="H152" t="str">
            <v/>
          </cell>
          <cell r="I152" t="str">
            <v/>
          </cell>
          <cell r="J152" t="str">
            <v/>
          </cell>
          <cell r="M152" t="str">
            <v/>
          </cell>
          <cell r="N152" t="str">
            <v/>
          </cell>
          <cell r="O152" t="str">
            <v/>
          </cell>
          <cell r="P152" t="str">
            <v/>
          </cell>
          <cell r="Q152">
            <v>2604050</v>
          </cell>
          <cell r="R152">
            <v>5693020</v>
          </cell>
          <cell r="S152">
            <v>40544</v>
          </cell>
        </row>
        <row r="153">
          <cell r="A153">
            <v>500048</v>
          </cell>
          <cell r="B153">
            <v>1</v>
          </cell>
          <cell r="C153" t="str">
            <v>Eppenhausen</v>
          </cell>
          <cell r="D153" t="str">
            <v>LF</v>
          </cell>
          <cell r="E153" t="str">
            <v>F</v>
          </cell>
          <cell r="F153">
            <v>4</v>
          </cell>
          <cell r="G153" t="str">
            <v/>
          </cell>
          <cell r="H153" t="str">
            <v/>
          </cell>
          <cell r="I153" t="str">
            <v/>
          </cell>
          <cell r="J153" t="str">
            <v/>
          </cell>
          <cell r="M153" t="str">
            <v/>
          </cell>
          <cell r="N153" t="str">
            <v/>
          </cell>
          <cell r="O153" t="str">
            <v/>
          </cell>
          <cell r="P153" t="str">
            <v/>
          </cell>
          <cell r="Q153">
            <v>2604380</v>
          </cell>
          <cell r="R153">
            <v>5693120</v>
          </cell>
          <cell r="S153">
            <v>40544</v>
          </cell>
        </row>
        <row r="154">
          <cell r="A154">
            <v>500049</v>
          </cell>
          <cell r="B154">
            <v>15</v>
          </cell>
          <cell r="C154" t="str">
            <v>Eppenhausen</v>
          </cell>
          <cell r="D154" t="str">
            <v>LF</v>
          </cell>
          <cell r="E154" t="str">
            <v>LW</v>
          </cell>
          <cell r="F154">
            <v>5</v>
          </cell>
          <cell r="G154" t="str">
            <v/>
          </cell>
          <cell r="H154" t="str">
            <v/>
          </cell>
          <cell r="I154" t="str">
            <v/>
          </cell>
          <cell r="J154" t="str">
            <v/>
          </cell>
          <cell r="M154" t="str">
            <v/>
          </cell>
          <cell r="N154" t="str">
            <v/>
          </cell>
          <cell r="O154" t="str">
            <v/>
          </cell>
          <cell r="P154" t="str">
            <v/>
          </cell>
          <cell r="Q154">
            <v>2604730</v>
          </cell>
          <cell r="R154">
            <v>5693760</v>
          </cell>
          <cell r="S154">
            <v>40544</v>
          </cell>
        </row>
        <row r="155">
          <cell r="A155">
            <v>500050</v>
          </cell>
          <cell r="B155">
            <v>1</v>
          </cell>
          <cell r="C155" t="str">
            <v>Eppenhausen</v>
          </cell>
          <cell r="D155" t="str">
            <v>LF</v>
          </cell>
          <cell r="E155" t="str">
            <v>F</v>
          </cell>
          <cell r="F155">
            <v>4</v>
          </cell>
          <cell r="G155" t="str">
            <v/>
          </cell>
          <cell r="H155" t="str">
            <v/>
          </cell>
          <cell r="I155" t="str">
            <v/>
          </cell>
          <cell r="J155" t="str">
            <v/>
          </cell>
          <cell r="M155" t="str">
            <v/>
          </cell>
          <cell r="N155" t="str">
            <v/>
          </cell>
          <cell r="O155" t="str">
            <v/>
          </cell>
          <cell r="P155" t="str">
            <v/>
          </cell>
          <cell r="Q155">
            <v>2605030</v>
          </cell>
          <cell r="R155">
            <v>5693870</v>
          </cell>
          <cell r="S155">
            <v>40544</v>
          </cell>
        </row>
        <row r="156">
          <cell r="A156">
            <v>500051</v>
          </cell>
          <cell r="B156">
            <v>2</v>
          </cell>
          <cell r="C156" t="str">
            <v>Eppenhausen</v>
          </cell>
          <cell r="D156" t="str">
            <v>LF</v>
          </cell>
          <cell r="E156" t="str">
            <v>LW</v>
          </cell>
          <cell r="F156">
            <v>5</v>
          </cell>
          <cell r="G156" t="str">
            <v/>
          </cell>
          <cell r="H156" t="str">
            <v/>
          </cell>
          <cell r="I156" t="str">
            <v/>
          </cell>
          <cell r="J156" t="str">
            <v/>
          </cell>
          <cell r="M156" t="str">
            <v/>
          </cell>
          <cell r="N156" t="str">
            <v/>
          </cell>
          <cell r="O156" t="str">
            <v/>
          </cell>
          <cell r="P156" t="str">
            <v/>
          </cell>
          <cell r="Q156">
            <v>2604700</v>
          </cell>
          <cell r="R156">
            <v>5693400</v>
          </cell>
          <cell r="S156">
            <v>40544</v>
          </cell>
        </row>
        <row r="157">
          <cell r="A157">
            <v>500052</v>
          </cell>
          <cell r="B157" t="str">
            <v>--</v>
          </cell>
          <cell r="C157" t="str">
            <v>Eppenhausen</v>
          </cell>
          <cell r="D157" t="str">
            <v>SF</v>
          </cell>
          <cell r="E157" t="str">
            <v>SN</v>
          </cell>
          <cell r="F157" t="str">
            <v/>
          </cell>
          <cell r="G157" t="str">
            <v/>
          </cell>
          <cell r="H157" t="str">
            <v/>
          </cell>
          <cell r="I157" t="str">
            <v/>
          </cell>
          <cell r="J157" t="str">
            <v/>
          </cell>
          <cell r="M157" t="str">
            <v/>
          </cell>
          <cell r="N157" t="str">
            <v/>
          </cell>
          <cell r="O157" t="str">
            <v/>
          </cell>
          <cell r="P157" t="str">
            <v/>
          </cell>
          <cell r="Q157">
            <v>2603220</v>
          </cell>
          <cell r="R157">
            <v>5692580</v>
          </cell>
          <cell r="S157">
            <v>40544</v>
          </cell>
        </row>
        <row r="158">
          <cell r="A158">
            <v>500053</v>
          </cell>
          <cell r="B158" t="str">
            <v>--</v>
          </cell>
          <cell r="C158" t="str">
            <v>Eppenhausen</v>
          </cell>
          <cell r="D158" t="str">
            <v>SF</v>
          </cell>
          <cell r="E158" t="str">
            <v>SN</v>
          </cell>
          <cell r="F158" t="str">
            <v/>
          </cell>
          <cell r="G158" t="str">
            <v/>
          </cell>
          <cell r="H158" t="str">
            <v/>
          </cell>
          <cell r="I158" t="str">
            <v/>
          </cell>
          <cell r="J158" t="str">
            <v/>
          </cell>
          <cell r="M158" t="str">
            <v/>
          </cell>
          <cell r="N158" t="str">
            <v/>
          </cell>
          <cell r="O158" t="str">
            <v/>
          </cell>
          <cell r="P158" t="str">
            <v/>
          </cell>
          <cell r="Q158">
            <v>2603770</v>
          </cell>
          <cell r="R158">
            <v>5692550</v>
          </cell>
          <cell r="S158">
            <v>40544</v>
          </cell>
        </row>
        <row r="159">
          <cell r="A159">
            <v>500054</v>
          </cell>
          <cell r="B159" t="str">
            <v>--</v>
          </cell>
          <cell r="C159" t="str">
            <v>Eppenhausen</v>
          </cell>
          <cell r="D159" t="str">
            <v>SF</v>
          </cell>
          <cell r="E159" t="str">
            <v>SN</v>
          </cell>
          <cell r="F159" t="str">
            <v/>
          </cell>
          <cell r="G159" t="str">
            <v/>
          </cell>
          <cell r="H159" t="str">
            <v/>
          </cell>
          <cell r="I159" t="str">
            <v/>
          </cell>
          <cell r="J159" t="str">
            <v/>
          </cell>
          <cell r="M159" t="str">
            <v/>
          </cell>
          <cell r="N159" t="str">
            <v/>
          </cell>
          <cell r="O159" t="str">
            <v/>
          </cell>
          <cell r="P159" t="str">
            <v/>
          </cell>
          <cell r="Q159">
            <v>2603279</v>
          </cell>
          <cell r="R159">
            <v>5693222</v>
          </cell>
          <cell r="S159">
            <v>40544</v>
          </cell>
        </row>
        <row r="160">
          <cell r="A160">
            <v>600001</v>
          </cell>
          <cell r="B160">
            <v>100</v>
          </cell>
          <cell r="C160" t="str">
            <v>Emst</v>
          </cell>
          <cell r="D160" t="str">
            <v>B</v>
          </cell>
          <cell r="E160" t="str">
            <v>G</v>
          </cell>
          <cell r="F160">
            <v>3</v>
          </cell>
          <cell r="G160" t="str">
            <v/>
          </cell>
          <cell r="H160" t="str">
            <v/>
          </cell>
          <cell r="I160" t="str">
            <v/>
          </cell>
          <cell r="J160" t="str">
            <v/>
          </cell>
          <cell r="K160">
            <v>21</v>
          </cell>
          <cell r="L160" t="str">
            <v>mittlere Lage</v>
          </cell>
          <cell r="M160" t="str">
            <v/>
          </cell>
          <cell r="N160">
            <v>2500</v>
          </cell>
          <cell r="O160" t="str">
            <v/>
          </cell>
          <cell r="P160" t="str">
            <v/>
          </cell>
          <cell r="Q160">
            <v>2603692</v>
          </cell>
          <cell r="R160">
            <v>5692168</v>
          </cell>
          <cell r="S160">
            <v>40544</v>
          </cell>
        </row>
        <row r="161">
          <cell r="A161">
            <v>600002</v>
          </cell>
          <cell r="B161">
            <v>180</v>
          </cell>
          <cell r="C161" t="str">
            <v>Emst</v>
          </cell>
          <cell r="D161" t="str">
            <v>B</v>
          </cell>
          <cell r="E161" t="str">
            <v>W</v>
          </cell>
          <cell r="F161">
            <v>1</v>
          </cell>
          <cell r="G161" t="str">
            <v/>
          </cell>
          <cell r="H161" t="str">
            <v>I-II</v>
          </cell>
          <cell r="I161">
            <v>0.8</v>
          </cell>
          <cell r="J161">
            <v>20</v>
          </cell>
          <cell r="K161">
            <v>21</v>
          </cell>
          <cell r="L161" t="str">
            <v>mittlere Lage</v>
          </cell>
          <cell r="M161" t="str">
            <v/>
          </cell>
          <cell r="N161">
            <v>300</v>
          </cell>
          <cell r="O161" t="str">
            <v/>
          </cell>
          <cell r="P161" t="str">
            <v/>
          </cell>
          <cell r="Q161">
            <v>2603988</v>
          </cell>
          <cell r="R161">
            <v>5692337</v>
          </cell>
          <cell r="S161">
            <v>40544</v>
          </cell>
        </row>
        <row r="162">
          <cell r="A162">
            <v>600003</v>
          </cell>
          <cell r="B162">
            <v>170</v>
          </cell>
          <cell r="C162" t="str">
            <v>Emst</v>
          </cell>
          <cell r="D162" t="str">
            <v>B</v>
          </cell>
          <cell r="E162" t="str">
            <v>W</v>
          </cell>
          <cell r="F162">
            <v>1</v>
          </cell>
          <cell r="G162" t="str">
            <v/>
          </cell>
          <cell r="H162" t="str">
            <v>I</v>
          </cell>
          <cell r="I162">
            <v>0.5</v>
          </cell>
          <cell r="J162">
            <v>25</v>
          </cell>
          <cell r="K162">
            <v>23</v>
          </cell>
          <cell r="L162" t="str">
            <v>mittlere Lage</v>
          </cell>
          <cell r="M162" t="str">
            <v/>
          </cell>
          <cell r="N162">
            <v>400</v>
          </cell>
          <cell r="O162" t="str">
            <v/>
          </cell>
          <cell r="P162" t="str">
            <v/>
          </cell>
          <cell r="Q162">
            <v>2604122</v>
          </cell>
          <cell r="R162">
            <v>5692394</v>
          </cell>
          <cell r="S162">
            <v>40544</v>
          </cell>
        </row>
        <row r="163">
          <cell r="A163">
            <v>600004</v>
          </cell>
          <cell r="B163">
            <v>200</v>
          </cell>
          <cell r="C163" t="str">
            <v>Emst</v>
          </cell>
          <cell r="D163" t="str">
            <v>B</v>
          </cell>
          <cell r="E163" t="str">
            <v>W</v>
          </cell>
          <cell r="F163">
            <v>1</v>
          </cell>
          <cell r="G163" t="str">
            <v/>
          </cell>
          <cell r="H163" t="str">
            <v>I-II</v>
          </cell>
          <cell r="I163">
            <v>0.9</v>
          </cell>
          <cell r="J163">
            <v>30</v>
          </cell>
          <cell r="K163">
            <v>22</v>
          </cell>
          <cell r="L163" t="str">
            <v>mittlere Lage</v>
          </cell>
          <cell r="M163" t="str">
            <v/>
          </cell>
          <cell r="N163">
            <v>500</v>
          </cell>
          <cell r="O163" t="str">
            <v/>
          </cell>
          <cell r="P163" t="str">
            <v/>
          </cell>
          <cell r="Q163">
            <v>2604203</v>
          </cell>
          <cell r="R163">
            <v>5692450</v>
          </cell>
          <cell r="S163">
            <v>40544</v>
          </cell>
        </row>
        <row r="164">
          <cell r="A164">
            <v>600005</v>
          </cell>
          <cell r="B164">
            <v>160</v>
          </cell>
          <cell r="C164" t="str">
            <v>Emst</v>
          </cell>
          <cell r="D164" t="str">
            <v>B</v>
          </cell>
          <cell r="E164" t="str">
            <v>W</v>
          </cell>
          <cell r="F164">
            <v>2</v>
          </cell>
          <cell r="G164" t="str">
            <v/>
          </cell>
          <cell r="H164" t="str">
            <v>IV-XII</v>
          </cell>
          <cell r="I164">
            <v>1.2</v>
          </cell>
          <cell r="J164">
            <v>30</v>
          </cell>
          <cell r="K164">
            <v>18</v>
          </cell>
          <cell r="L164" t="str">
            <v>mittlere Lage</v>
          </cell>
          <cell r="M164" t="str">
            <v/>
          </cell>
          <cell r="N164" t="str">
            <v/>
          </cell>
          <cell r="O164" t="str">
            <v/>
          </cell>
          <cell r="P164" t="str">
            <v/>
          </cell>
          <cell r="Q164">
            <v>2604238</v>
          </cell>
          <cell r="R164">
            <v>5692707</v>
          </cell>
          <cell r="S164">
            <v>40544</v>
          </cell>
        </row>
        <row r="165">
          <cell r="A165">
            <v>600006</v>
          </cell>
          <cell r="B165">
            <v>220</v>
          </cell>
          <cell r="C165" t="str">
            <v>Emst</v>
          </cell>
          <cell r="D165" t="str">
            <v>B</v>
          </cell>
          <cell r="E165" t="str">
            <v>W</v>
          </cell>
          <cell r="F165">
            <v>1</v>
          </cell>
          <cell r="G165" t="str">
            <v/>
          </cell>
          <cell r="H165" t="str">
            <v>I-II</v>
          </cell>
          <cell r="I165">
            <v>0.7</v>
          </cell>
          <cell r="J165">
            <v>25</v>
          </cell>
          <cell r="K165">
            <v>25</v>
          </cell>
          <cell r="L165" t="str">
            <v>gute Lage</v>
          </cell>
          <cell r="M165" t="str">
            <v/>
          </cell>
          <cell r="N165">
            <v>600</v>
          </cell>
          <cell r="O165" t="str">
            <v/>
          </cell>
          <cell r="P165" t="str">
            <v/>
          </cell>
          <cell r="Q165">
            <v>2604335</v>
          </cell>
          <cell r="R165">
            <v>5692362</v>
          </cell>
          <cell r="S165">
            <v>40544</v>
          </cell>
        </row>
        <row r="166">
          <cell r="A166">
            <v>600007</v>
          </cell>
          <cell r="B166">
            <v>165</v>
          </cell>
          <cell r="C166" t="str">
            <v>Emst</v>
          </cell>
          <cell r="D166" t="str">
            <v>B</v>
          </cell>
          <cell r="E166" t="str">
            <v>W</v>
          </cell>
          <cell r="F166">
            <v>1</v>
          </cell>
          <cell r="G166" t="str">
            <v/>
          </cell>
          <cell r="H166" t="str">
            <v>I</v>
          </cell>
          <cell r="I166">
            <v>0.7</v>
          </cell>
          <cell r="J166">
            <v>20</v>
          </cell>
          <cell r="K166">
            <v>18</v>
          </cell>
          <cell r="L166" t="str">
            <v>mittlere Lage</v>
          </cell>
          <cell r="M166" t="str">
            <v/>
          </cell>
          <cell r="N166">
            <v>300</v>
          </cell>
          <cell r="O166" t="str">
            <v/>
          </cell>
          <cell r="P166" t="str">
            <v/>
          </cell>
          <cell r="Q166">
            <v>2604494</v>
          </cell>
          <cell r="R166">
            <v>5692339</v>
          </cell>
          <cell r="S166">
            <v>40544</v>
          </cell>
        </row>
        <row r="167">
          <cell r="A167">
            <v>600008</v>
          </cell>
          <cell r="B167">
            <v>150</v>
          </cell>
          <cell r="C167" t="str">
            <v>Emst</v>
          </cell>
          <cell r="D167" t="str">
            <v>B</v>
          </cell>
          <cell r="E167" t="str">
            <v>W</v>
          </cell>
          <cell r="F167">
            <v>2</v>
          </cell>
          <cell r="G167" t="str">
            <v/>
          </cell>
          <cell r="H167" t="str">
            <v>II</v>
          </cell>
          <cell r="I167">
            <v>0.8</v>
          </cell>
          <cell r="J167">
            <v>25</v>
          </cell>
          <cell r="K167">
            <v>18</v>
          </cell>
          <cell r="L167" t="str">
            <v>mittlere Lage</v>
          </cell>
          <cell r="M167" t="str">
            <v/>
          </cell>
          <cell r="N167" t="str">
            <v/>
          </cell>
          <cell r="O167" t="str">
            <v/>
          </cell>
          <cell r="P167" t="str">
            <v/>
          </cell>
          <cell r="Q167">
            <v>2604431</v>
          </cell>
          <cell r="R167">
            <v>5692249</v>
          </cell>
          <cell r="S167">
            <v>40544</v>
          </cell>
        </row>
        <row r="168">
          <cell r="A168">
            <v>600009</v>
          </cell>
          <cell r="B168">
            <v>210</v>
          </cell>
          <cell r="C168" t="str">
            <v>Emst</v>
          </cell>
          <cell r="D168" t="str">
            <v>B</v>
          </cell>
          <cell r="E168" t="str">
            <v>W</v>
          </cell>
          <cell r="F168">
            <v>2</v>
          </cell>
          <cell r="G168" t="str">
            <v/>
          </cell>
          <cell r="H168" t="str">
            <v>I-II</v>
          </cell>
          <cell r="I168">
            <v>0.7</v>
          </cell>
          <cell r="J168">
            <v>25</v>
          </cell>
          <cell r="K168">
            <v>21</v>
          </cell>
          <cell r="L168" t="str">
            <v>mittlere Lage</v>
          </cell>
          <cell r="M168" t="str">
            <v/>
          </cell>
          <cell r="N168">
            <v>500</v>
          </cell>
          <cell r="O168" t="str">
            <v/>
          </cell>
          <cell r="P168" t="str">
            <v/>
          </cell>
          <cell r="Q168">
            <v>2604498</v>
          </cell>
          <cell r="R168">
            <v>5692765</v>
          </cell>
          <cell r="S168">
            <v>40544</v>
          </cell>
        </row>
        <row r="169">
          <cell r="A169">
            <v>600010</v>
          </cell>
          <cell r="B169">
            <v>235</v>
          </cell>
          <cell r="C169" t="str">
            <v>Emst</v>
          </cell>
          <cell r="D169" t="str">
            <v>B</v>
          </cell>
          <cell r="E169" t="str">
            <v>W</v>
          </cell>
          <cell r="F169">
            <v>1</v>
          </cell>
          <cell r="G169" t="str">
            <v/>
          </cell>
          <cell r="H169" t="str">
            <v>I-II</v>
          </cell>
          <cell r="I169">
            <v>0.7</v>
          </cell>
          <cell r="J169">
            <v>30</v>
          </cell>
          <cell r="K169">
            <v>26</v>
          </cell>
          <cell r="L169" t="str">
            <v>gute Lage</v>
          </cell>
          <cell r="M169" t="str">
            <v/>
          </cell>
          <cell r="N169">
            <v>800</v>
          </cell>
          <cell r="O169" t="str">
            <v/>
          </cell>
          <cell r="P169" t="str">
            <v/>
          </cell>
          <cell r="Q169">
            <v>2604724</v>
          </cell>
          <cell r="R169">
            <v>5692521</v>
          </cell>
          <cell r="S169">
            <v>40544</v>
          </cell>
        </row>
        <row r="170">
          <cell r="A170">
            <v>600011</v>
          </cell>
          <cell r="B170">
            <v>235</v>
          </cell>
          <cell r="C170" t="str">
            <v>Emst</v>
          </cell>
          <cell r="D170" t="str">
            <v>B</v>
          </cell>
          <cell r="E170" t="str">
            <v>W</v>
          </cell>
          <cell r="F170">
            <v>1</v>
          </cell>
          <cell r="G170" t="str">
            <v/>
          </cell>
          <cell r="H170" t="str">
            <v>I-II</v>
          </cell>
          <cell r="I170">
            <v>0.7</v>
          </cell>
          <cell r="J170">
            <v>25</v>
          </cell>
          <cell r="K170">
            <v>25</v>
          </cell>
          <cell r="L170" t="str">
            <v>gute Lage</v>
          </cell>
          <cell r="M170" t="str">
            <v/>
          </cell>
          <cell r="N170">
            <v>600</v>
          </cell>
          <cell r="O170" t="str">
            <v/>
          </cell>
          <cell r="P170" t="str">
            <v/>
          </cell>
          <cell r="Q170">
            <v>2604602</v>
          </cell>
          <cell r="R170">
            <v>5692669</v>
          </cell>
          <cell r="S170">
            <v>40544</v>
          </cell>
        </row>
        <row r="171">
          <cell r="A171">
            <v>600012</v>
          </cell>
          <cell r="B171">
            <v>220</v>
          </cell>
          <cell r="C171" t="str">
            <v>Emst</v>
          </cell>
          <cell r="D171" t="str">
            <v>B</v>
          </cell>
          <cell r="E171" t="str">
            <v>W</v>
          </cell>
          <cell r="F171">
            <v>1</v>
          </cell>
          <cell r="G171" t="str">
            <v/>
          </cell>
          <cell r="H171" t="str">
            <v>I-II</v>
          </cell>
          <cell r="I171">
            <v>1</v>
          </cell>
          <cell r="J171">
            <v>25</v>
          </cell>
          <cell r="K171">
            <v>22</v>
          </cell>
          <cell r="L171" t="str">
            <v>mittlere Lage</v>
          </cell>
          <cell r="M171" t="str">
            <v/>
          </cell>
          <cell r="N171">
            <v>600</v>
          </cell>
          <cell r="O171" t="str">
            <v/>
          </cell>
          <cell r="P171" t="str">
            <v/>
          </cell>
          <cell r="Q171">
            <v>2605147</v>
          </cell>
          <cell r="R171">
            <v>5692906</v>
          </cell>
          <cell r="S171">
            <v>40544</v>
          </cell>
        </row>
        <row r="172">
          <cell r="A172">
            <v>600013</v>
          </cell>
          <cell r="B172">
            <v>235</v>
          </cell>
          <cell r="C172" t="str">
            <v>Emst</v>
          </cell>
          <cell r="D172" t="str">
            <v>B</v>
          </cell>
          <cell r="E172" t="str">
            <v>W</v>
          </cell>
          <cell r="F172">
            <v>1</v>
          </cell>
          <cell r="G172" t="str">
            <v/>
          </cell>
          <cell r="H172" t="str">
            <v>I-II</v>
          </cell>
          <cell r="I172">
            <v>0.7</v>
          </cell>
          <cell r="J172">
            <v>25</v>
          </cell>
          <cell r="K172">
            <v>26</v>
          </cell>
          <cell r="L172" t="str">
            <v>gute Lage</v>
          </cell>
          <cell r="M172" t="str">
            <v/>
          </cell>
          <cell r="N172">
            <v>800</v>
          </cell>
          <cell r="O172" t="str">
            <v/>
          </cell>
          <cell r="P172" t="str">
            <v/>
          </cell>
          <cell r="Q172">
            <v>2605168</v>
          </cell>
          <cell r="R172">
            <v>5692801</v>
          </cell>
          <cell r="S172">
            <v>40544</v>
          </cell>
        </row>
        <row r="173">
          <cell r="A173">
            <v>600014</v>
          </cell>
          <cell r="B173">
            <v>200</v>
          </cell>
          <cell r="C173" t="str">
            <v>Emst</v>
          </cell>
          <cell r="D173" t="str">
            <v>B</v>
          </cell>
          <cell r="E173" t="str">
            <v>W</v>
          </cell>
          <cell r="F173">
            <v>1</v>
          </cell>
          <cell r="G173" t="str">
            <v/>
          </cell>
          <cell r="H173" t="str">
            <v>I-II</v>
          </cell>
          <cell r="I173">
            <v>0.8</v>
          </cell>
          <cell r="J173">
            <v>30</v>
          </cell>
          <cell r="K173">
            <v>22</v>
          </cell>
          <cell r="L173" t="str">
            <v>mittlere Lage</v>
          </cell>
          <cell r="M173" t="str">
            <v/>
          </cell>
          <cell r="N173">
            <v>800</v>
          </cell>
          <cell r="O173" t="str">
            <v/>
          </cell>
          <cell r="P173" t="str">
            <v/>
          </cell>
          <cell r="Q173">
            <v>2605340</v>
          </cell>
          <cell r="R173">
            <v>5692543</v>
          </cell>
          <cell r="S173">
            <v>40544</v>
          </cell>
        </row>
        <row r="174">
          <cell r="A174">
            <v>600015</v>
          </cell>
          <cell r="B174">
            <v>235</v>
          </cell>
          <cell r="C174" t="str">
            <v>Emst</v>
          </cell>
          <cell r="D174" t="str">
            <v>B</v>
          </cell>
          <cell r="E174" t="str">
            <v>W</v>
          </cell>
          <cell r="F174">
            <v>1</v>
          </cell>
          <cell r="G174" t="str">
            <v/>
          </cell>
          <cell r="H174" t="str">
            <v>I-II</v>
          </cell>
          <cell r="I174">
            <v>1</v>
          </cell>
          <cell r="J174">
            <v>30</v>
          </cell>
          <cell r="K174">
            <v>25</v>
          </cell>
          <cell r="L174" t="str">
            <v>gute Lage</v>
          </cell>
          <cell r="M174" t="str">
            <v/>
          </cell>
          <cell r="N174">
            <v>800</v>
          </cell>
          <cell r="O174" t="str">
            <v/>
          </cell>
          <cell r="P174" t="str">
            <v/>
          </cell>
          <cell r="Q174">
            <v>2605104</v>
          </cell>
          <cell r="R174">
            <v>5692618</v>
          </cell>
          <cell r="S174">
            <v>40544</v>
          </cell>
        </row>
        <row r="175">
          <cell r="A175">
            <v>600016</v>
          </cell>
          <cell r="B175">
            <v>210</v>
          </cell>
          <cell r="C175" t="str">
            <v>Emst</v>
          </cell>
          <cell r="D175" t="str">
            <v>B</v>
          </cell>
          <cell r="E175" t="str">
            <v>W</v>
          </cell>
          <cell r="F175">
            <v>1</v>
          </cell>
          <cell r="G175" t="str">
            <v/>
          </cell>
          <cell r="H175" t="str">
            <v>I-II</v>
          </cell>
          <cell r="I175">
            <v>1.2</v>
          </cell>
          <cell r="J175">
            <v>20</v>
          </cell>
          <cell r="K175">
            <v>22</v>
          </cell>
          <cell r="L175" t="str">
            <v>mittlere Lage</v>
          </cell>
          <cell r="M175" t="str">
            <v/>
          </cell>
          <cell r="N175">
            <v>300</v>
          </cell>
          <cell r="O175" t="str">
            <v/>
          </cell>
          <cell r="P175" t="str">
            <v/>
          </cell>
          <cell r="Q175">
            <v>2605140</v>
          </cell>
          <cell r="R175">
            <v>5692398</v>
          </cell>
          <cell r="S175">
            <v>40544</v>
          </cell>
        </row>
        <row r="176">
          <cell r="A176">
            <v>600017</v>
          </cell>
          <cell r="B176">
            <v>150</v>
          </cell>
          <cell r="C176" t="str">
            <v>Emst</v>
          </cell>
          <cell r="D176" t="str">
            <v>B</v>
          </cell>
          <cell r="E176" t="str">
            <v>W</v>
          </cell>
          <cell r="F176">
            <v>2</v>
          </cell>
          <cell r="G176" t="str">
            <v/>
          </cell>
          <cell r="H176" t="str">
            <v>III-V</v>
          </cell>
          <cell r="I176">
            <v>1.2</v>
          </cell>
          <cell r="J176">
            <v>30</v>
          </cell>
          <cell r="K176">
            <v>21</v>
          </cell>
          <cell r="L176" t="str">
            <v>mittlere Lage</v>
          </cell>
          <cell r="M176" t="str">
            <v/>
          </cell>
          <cell r="N176" t="str">
            <v/>
          </cell>
          <cell r="O176" t="str">
            <v/>
          </cell>
          <cell r="P176" t="str">
            <v/>
          </cell>
          <cell r="Q176">
            <v>2605284</v>
          </cell>
          <cell r="R176">
            <v>5692199</v>
          </cell>
          <cell r="S176">
            <v>40544</v>
          </cell>
        </row>
        <row r="177">
          <cell r="A177">
            <v>600018</v>
          </cell>
          <cell r="B177">
            <v>130</v>
          </cell>
          <cell r="C177" t="str">
            <v>Emst</v>
          </cell>
          <cell r="D177" t="str">
            <v>B</v>
          </cell>
          <cell r="E177" t="str">
            <v>W</v>
          </cell>
          <cell r="F177">
            <v>2</v>
          </cell>
          <cell r="G177" t="str">
            <v/>
          </cell>
          <cell r="H177" t="str">
            <v>XVII</v>
          </cell>
          <cell r="I177">
            <v>1.5</v>
          </cell>
          <cell r="J177" t="str">
            <v/>
          </cell>
          <cell r="K177">
            <v>17</v>
          </cell>
          <cell r="L177" t="str">
            <v>mittlere Lage</v>
          </cell>
          <cell r="M177" t="str">
            <v/>
          </cell>
          <cell r="N177" t="str">
            <v/>
          </cell>
          <cell r="O177" t="str">
            <v/>
          </cell>
          <cell r="P177" t="str">
            <v/>
          </cell>
          <cell r="Q177">
            <v>2605387</v>
          </cell>
          <cell r="R177">
            <v>5692377</v>
          </cell>
          <cell r="S177">
            <v>40544</v>
          </cell>
        </row>
        <row r="178">
          <cell r="A178">
            <v>600019</v>
          </cell>
          <cell r="B178">
            <v>140</v>
          </cell>
          <cell r="C178" t="str">
            <v>Emst</v>
          </cell>
          <cell r="D178" t="str">
            <v>B</v>
          </cell>
          <cell r="E178" t="str">
            <v>W</v>
          </cell>
          <cell r="F178">
            <v>2</v>
          </cell>
          <cell r="G178" t="str">
            <v/>
          </cell>
          <cell r="H178" t="str">
            <v>VIII</v>
          </cell>
          <cell r="I178">
            <v>1.4</v>
          </cell>
          <cell r="J178">
            <v>40</v>
          </cell>
          <cell r="K178">
            <v>19</v>
          </cell>
          <cell r="L178" t="str">
            <v>mittlere Lage</v>
          </cell>
          <cell r="M178" t="str">
            <v/>
          </cell>
          <cell r="N178" t="str">
            <v/>
          </cell>
          <cell r="O178" t="str">
            <v/>
          </cell>
          <cell r="P178" t="str">
            <v/>
          </cell>
          <cell r="Q178">
            <v>2605438</v>
          </cell>
          <cell r="R178">
            <v>5692187</v>
          </cell>
          <cell r="S178">
            <v>40544</v>
          </cell>
        </row>
        <row r="179">
          <cell r="A179">
            <v>600020</v>
          </cell>
          <cell r="B179">
            <v>180</v>
          </cell>
          <cell r="C179" t="str">
            <v>Emst</v>
          </cell>
          <cell r="D179" t="str">
            <v>B</v>
          </cell>
          <cell r="E179" t="str">
            <v>W</v>
          </cell>
          <cell r="F179">
            <v>1</v>
          </cell>
          <cell r="G179" t="str">
            <v/>
          </cell>
          <cell r="H179" t="str">
            <v>II</v>
          </cell>
          <cell r="I179">
            <v>0.9</v>
          </cell>
          <cell r="J179">
            <v>20</v>
          </cell>
          <cell r="K179">
            <v>22</v>
          </cell>
          <cell r="L179" t="str">
            <v>mittlere Lage</v>
          </cell>
          <cell r="M179" t="str">
            <v/>
          </cell>
          <cell r="N179">
            <v>300</v>
          </cell>
          <cell r="O179" t="str">
            <v/>
          </cell>
          <cell r="P179" t="str">
            <v/>
          </cell>
          <cell r="Q179">
            <v>2605599</v>
          </cell>
          <cell r="R179">
            <v>5692171</v>
          </cell>
          <cell r="S179">
            <v>40544</v>
          </cell>
        </row>
        <row r="180">
          <cell r="A180">
            <v>600021</v>
          </cell>
          <cell r="B180">
            <v>130</v>
          </cell>
          <cell r="C180" t="str">
            <v>Emst</v>
          </cell>
          <cell r="D180" t="str">
            <v>B</v>
          </cell>
          <cell r="E180" t="str">
            <v>W</v>
          </cell>
          <cell r="F180">
            <v>2</v>
          </cell>
          <cell r="G180" t="str">
            <v/>
          </cell>
          <cell r="H180" t="str">
            <v>III-VII</v>
          </cell>
          <cell r="I180">
            <v>0.9</v>
          </cell>
          <cell r="J180">
            <v>30</v>
          </cell>
          <cell r="K180">
            <v>17</v>
          </cell>
          <cell r="L180" t="str">
            <v>mittlere Lage</v>
          </cell>
          <cell r="M180" t="str">
            <v/>
          </cell>
          <cell r="N180" t="str">
            <v/>
          </cell>
          <cell r="O180" t="str">
            <v/>
          </cell>
          <cell r="P180" t="str">
            <v/>
          </cell>
          <cell r="Q180">
            <v>2605912</v>
          </cell>
          <cell r="R180">
            <v>5692043</v>
          </cell>
          <cell r="S180">
            <v>40544</v>
          </cell>
        </row>
        <row r="181">
          <cell r="A181">
            <v>600022</v>
          </cell>
          <cell r="B181">
            <v>140</v>
          </cell>
          <cell r="C181" t="str">
            <v>Emst</v>
          </cell>
          <cell r="D181" t="str">
            <v>B</v>
          </cell>
          <cell r="E181" t="str">
            <v>W</v>
          </cell>
          <cell r="F181">
            <v>1</v>
          </cell>
          <cell r="G181" t="str">
            <v/>
          </cell>
          <cell r="H181" t="str">
            <v>I-II</v>
          </cell>
          <cell r="I181">
            <v>0.7</v>
          </cell>
          <cell r="J181">
            <v>25</v>
          </cell>
          <cell r="K181">
            <v>21</v>
          </cell>
          <cell r="L181" t="str">
            <v>mittlere Lage</v>
          </cell>
          <cell r="M181" t="str">
            <v/>
          </cell>
          <cell r="N181">
            <v>500</v>
          </cell>
          <cell r="O181" t="str">
            <v/>
          </cell>
          <cell r="P181" t="str">
            <v/>
          </cell>
          <cell r="Q181">
            <v>2605684</v>
          </cell>
          <cell r="R181">
            <v>5691721</v>
          </cell>
          <cell r="S181">
            <v>40544</v>
          </cell>
        </row>
        <row r="182">
          <cell r="A182">
            <v>600023</v>
          </cell>
          <cell r="B182">
            <v>230</v>
          </cell>
          <cell r="C182" t="str">
            <v>Emst</v>
          </cell>
          <cell r="D182" t="str">
            <v>B</v>
          </cell>
          <cell r="E182" t="str">
            <v>W</v>
          </cell>
          <cell r="F182">
            <v>1</v>
          </cell>
          <cell r="G182" t="str">
            <v/>
          </cell>
          <cell r="H182" t="str">
            <v>I-II</v>
          </cell>
          <cell r="I182">
            <v>0.7</v>
          </cell>
          <cell r="J182">
            <v>25</v>
          </cell>
          <cell r="K182">
            <v>23</v>
          </cell>
          <cell r="L182" t="str">
            <v>mittlere Lage</v>
          </cell>
          <cell r="M182" t="str">
            <v/>
          </cell>
          <cell r="N182">
            <v>600</v>
          </cell>
          <cell r="O182" t="str">
            <v/>
          </cell>
          <cell r="P182" t="str">
            <v/>
          </cell>
          <cell r="Q182">
            <v>2605399</v>
          </cell>
          <cell r="R182">
            <v>5691851</v>
          </cell>
          <cell r="S182">
            <v>40544</v>
          </cell>
        </row>
        <row r="183">
          <cell r="A183">
            <v>600024</v>
          </cell>
          <cell r="B183">
            <v>220</v>
          </cell>
          <cell r="C183" t="str">
            <v>Emst</v>
          </cell>
          <cell r="D183" t="str">
            <v>B</v>
          </cell>
          <cell r="E183" t="str">
            <v>W</v>
          </cell>
          <cell r="F183">
            <v>1</v>
          </cell>
          <cell r="G183" t="str">
            <v/>
          </cell>
          <cell r="H183" t="str">
            <v>I-II</v>
          </cell>
          <cell r="I183">
            <v>0.4</v>
          </cell>
          <cell r="J183">
            <v>30</v>
          </cell>
          <cell r="K183">
            <v>26</v>
          </cell>
          <cell r="L183" t="str">
            <v>gute Lage</v>
          </cell>
          <cell r="M183" t="str">
            <v/>
          </cell>
          <cell r="N183">
            <v>800</v>
          </cell>
          <cell r="O183" t="str">
            <v/>
          </cell>
          <cell r="P183" t="str">
            <v/>
          </cell>
          <cell r="Q183">
            <v>2605203</v>
          </cell>
          <cell r="R183">
            <v>5691513</v>
          </cell>
          <cell r="S183">
            <v>40544</v>
          </cell>
        </row>
        <row r="184">
          <cell r="A184">
            <v>600025</v>
          </cell>
          <cell r="B184">
            <v>240</v>
          </cell>
          <cell r="C184" t="str">
            <v>Emst</v>
          </cell>
          <cell r="D184" t="str">
            <v>B</v>
          </cell>
          <cell r="E184" t="str">
            <v>W</v>
          </cell>
          <cell r="F184">
            <v>1</v>
          </cell>
          <cell r="G184" t="str">
            <v/>
          </cell>
          <cell r="H184" t="str">
            <v>I-II</v>
          </cell>
          <cell r="I184">
            <v>0.5</v>
          </cell>
          <cell r="J184">
            <v>30</v>
          </cell>
          <cell r="K184">
            <v>26</v>
          </cell>
          <cell r="L184" t="str">
            <v>gute Lage</v>
          </cell>
          <cell r="M184" t="str">
            <v/>
          </cell>
          <cell r="N184">
            <v>800</v>
          </cell>
          <cell r="O184" t="str">
            <v/>
          </cell>
          <cell r="P184" t="str">
            <v/>
          </cell>
          <cell r="Q184">
            <v>2605041</v>
          </cell>
          <cell r="R184">
            <v>5691589</v>
          </cell>
          <cell r="S184">
            <v>40544</v>
          </cell>
        </row>
        <row r="185">
          <cell r="A185">
            <v>600026</v>
          </cell>
          <cell r="B185">
            <v>180</v>
          </cell>
          <cell r="C185" t="str">
            <v>Emst</v>
          </cell>
          <cell r="D185" t="str">
            <v>B</v>
          </cell>
          <cell r="E185" t="str">
            <v>W</v>
          </cell>
          <cell r="F185">
            <v>1</v>
          </cell>
          <cell r="G185" t="str">
            <v/>
          </cell>
          <cell r="H185" t="str">
            <v>II</v>
          </cell>
          <cell r="I185">
            <v>1</v>
          </cell>
          <cell r="J185">
            <v>20</v>
          </cell>
          <cell r="K185">
            <v>23</v>
          </cell>
          <cell r="L185" t="str">
            <v>mittlere Lage</v>
          </cell>
          <cell r="M185" t="str">
            <v/>
          </cell>
          <cell r="N185">
            <v>300</v>
          </cell>
          <cell r="O185" t="str">
            <v/>
          </cell>
          <cell r="P185" t="str">
            <v/>
          </cell>
          <cell r="Q185">
            <v>2604936</v>
          </cell>
          <cell r="R185">
            <v>5691995</v>
          </cell>
          <cell r="S185">
            <v>40544</v>
          </cell>
        </row>
        <row r="186">
          <cell r="A186">
            <v>600027</v>
          </cell>
          <cell r="B186">
            <v>160</v>
          </cell>
          <cell r="C186" t="str">
            <v>Emst</v>
          </cell>
          <cell r="D186" t="str">
            <v>B</v>
          </cell>
          <cell r="E186" t="str">
            <v>W</v>
          </cell>
          <cell r="F186">
            <v>2</v>
          </cell>
          <cell r="G186" t="str">
            <v/>
          </cell>
          <cell r="H186" t="str">
            <v>III</v>
          </cell>
          <cell r="I186">
            <v>0.9</v>
          </cell>
          <cell r="J186">
            <v>25</v>
          </cell>
          <cell r="K186">
            <v>22</v>
          </cell>
          <cell r="L186" t="str">
            <v>mittlere Lage</v>
          </cell>
          <cell r="M186" t="str">
            <v/>
          </cell>
          <cell r="N186" t="str">
            <v/>
          </cell>
          <cell r="O186" t="str">
            <v/>
          </cell>
          <cell r="P186" t="str">
            <v/>
          </cell>
          <cell r="Q186">
            <v>2604829</v>
          </cell>
          <cell r="R186">
            <v>5692031</v>
          </cell>
          <cell r="S186">
            <v>40544</v>
          </cell>
        </row>
        <row r="187">
          <cell r="A187">
            <v>600028</v>
          </cell>
          <cell r="B187">
            <v>190</v>
          </cell>
          <cell r="C187" t="str">
            <v>Emst</v>
          </cell>
          <cell r="D187" t="str">
            <v>B</v>
          </cell>
          <cell r="E187" t="str">
            <v>W</v>
          </cell>
          <cell r="F187">
            <v>1</v>
          </cell>
          <cell r="G187" t="str">
            <v/>
          </cell>
          <cell r="H187" t="str">
            <v>II</v>
          </cell>
          <cell r="I187">
            <v>1.1000000000000001</v>
          </cell>
          <cell r="J187">
            <v>20</v>
          </cell>
          <cell r="K187">
            <v>21</v>
          </cell>
          <cell r="L187" t="str">
            <v>mittlere Lage</v>
          </cell>
          <cell r="M187" t="str">
            <v/>
          </cell>
          <cell r="N187">
            <v>200</v>
          </cell>
          <cell r="O187" t="str">
            <v/>
          </cell>
          <cell r="P187" t="str">
            <v/>
          </cell>
          <cell r="Q187">
            <v>2604872</v>
          </cell>
          <cell r="R187">
            <v>5692231</v>
          </cell>
          <cell r="S187">
            <v>40544</v>
          </cell>
        </row>
        <row r="188">
          <cell r="A188">
            <v>600029</v>
          </cell>
          <cell r="B188">
            <v>230</v>
          </cell>
          <cell r="C188" t="str">
            <v>Emst</v>
          </cell>
          <cell r="D188" t="str">
            <v>B</v>
          </cell>
          <cell r="E188" t="str">
            <v>W</v>
          </cell>
          <cell r="F188">
            <v>2</v>
          </cell>
          <cell r="G188" t="str">
            <v/>
          </cell>
          <cell r="H188" t="str">
            <v>I-II</v>
          </cell>
          <cell r="I188">
            <v>1.1000000000000001</v>
          </cell>
          <cell r="J188">
            <v>25</v>
          </cell>
          <cell r="K188">
            <v>22</v>
          </cell>
          <cell r="L188" t="str">
            <v>mittlere Lage</v>
          </cell>
          <cell r="M188" t="str">
            <v/>
          </cell>
          <cell r="N188" t="str">
            <v/>
          </cell>
          <cell r="O188" t="str">
            <v/>
          </cell>
          <cell r="P188" t="str">
            <v/>
          </cell>
          <cell r="Q188">
            <v>2604769</v>
          </cell>
          <cell r="R188">
            <v>5691977</v>
          </cell>
          <cell r="S188">
            <v>40544</v>
          </cell>
        </row>
        <row r="189">
          <cell r="A189">
            <v>600030</v>
          </cell>
          <cell r="B189">
            <v>245</v>
          </cell>
          <cell r="C189" t="str">
            <v>Emst</v>
          </cell>
          <cell r="D189" t="str">
            <v>B</v>
          </cell>
          <cell r="E189" t="str">
            <v>W</v>
          </cell>
          <cell r="F189">
            <v>1</v>
          </cell>
          <cell r="G189" t="str">
            <v/>
          </cell>
          <cell r="H189" t="str">
            <v>I-II</v>
          </cell>
          <cell r="I189">
            <v>0.7</v>
          </cell>
          <cell r="J189">
            <v>25</v>
          </cell>
          <cell r="K189">
            <v>26</v>
          </cell>
          <cell r="L189" t="str">
            <v>gute Lage</v>
          </cell>
          <cell r="M189" t="str">
            <v/>
          </cell>
          <cell r="N189">
            <v>800</v>
          </cell>
          <cell r="O189" t="str">
            <v/>
          </cell>
          <cell r="P189" t="str">
            <v/>
          </cell>
          <cell r="Q189">
            <v>2604570</v>
          </cell>
          <cell r="R189">
            <v>5691988</v>
          </cell>
          <cell r="S189">
            <v>40544</v>
          </cell>
        </row>
        <row r="190">
          <cell r="A190">
            <v>600031</v>
          </cell>
          <cell r="B190">
            <v>265</v>
          </cell>
          <cell r="C190" t="str">
            <v>Emst</v>
          </cell>
          <cell r="D190" t="str">
            <v>B</v>
          </cell>
          <cell r="E190" t="str">
            <v>W</v>
          </cell>
          <cell r="F190">
            <v>1</v>
          </cell>
          <cell r="G190" t="str">
            <v/>
          </cell>
          <cell r="H190" t="str">
            <v>I-II</v>
          </cell>
          <cell r="I190">
            <v>0.5</v>
          </cell>
          <cell r="J190">
            <v>30</v>
          </cell>
          <cell r="K190">
            <v>28</v>
          </cell>
          <cell r="L190" t="str">
            <v>gute Lage</v>
          </cell>
          <cell r="M190" t="str">
            <v/>
          </cell>
          <cell r="N190">
            <v>800</v>
          </cell>
          <cell r="O190" t="str">
            <v/>
          </cell>
          <cell r="P190" t="str">
            <v/>
          </cell>
          <cell r="Q190">
            <v>2604718</v>
          </cell>
          <cell r="R190">
            <v>5691696</v>
          </cell>
          <cell r="S190">
            <v>40544</v>
          </cell>
        </row>
        <row r="191">
          <cell r="A191">
            <v>600032</v>
          </cell>
          <cell r="B191">
            <v>200</v>
          </cell>
          <cell r="C191" t="str">
            <v>Emst</v>
          </cell>
          <cell r="D191" t="str">
            <v>B</v>
          </cell>
          <cell r="E191" t="str">
            <v>W</v>
          </cell>
          <cell r="F191">
            <v>1</v>
          </cell>
          <cell r="G191" t="str">
            <v/>
          </cell>
          <cell r="H191" t="str">
            <v>I-II</v>
          </cell>
          <cell r="I191">
            <v>0.7</v>
          </cell>
          <cell r="J191">
            <v>25</v>
          </cell>
          <cell r="K191">
            <v>23</v>
          </cell>
          <cell r="L191" t="str">
            <v>mittlere Lage</v>
          </cell>
          <cell r="M191" t="str">
            <v/>
          </cell>
          <cell r="N191">
            <v>500</v>
          </cell>
          <cell r="O191" t="str">
            <v/>
          </cell>
          <cell r="P191" t="str">
            <v/>
          </cell>
          <cell r="Q191">
            <v>2604384</v>
          </cell>
          <cell r="R191">
            <v>5691937</v>
          </cell>
          <cell r="S191">
            <v>40544</v>
          </cell>
        </row>
        <row r="192">
          <cell r="A192">
            <v>600033</v>
          </cell>
          <cell r="B192">
            <v>230</v>
          </cell>
          <cell r="C192" t="str">
            <v>Emst</v>
          </cell>
          <cell r="D192" t="str">
            <v>B</v>
          </cell>
          <cell r="E192" t="str">
            <v>W</v>
          </cell>
          <cell r="F192">
            <v>1</v>
          </cell>
          <cell r="G192" t="str">
            <v/>
          </cell>
          <cell r="H192" t="str">
            <v>I</v>
          </cell>
          <cell r="I192">
            <v>0.6</v>
          </cell>
          <cell r="J192">
            <v>20</v>
          </cell>
          <cell r="K192">
            <v>23</v>
          </cell>
          <cell r="L192" t="str">
            <v>mittlere Lage</v>
          </cell>
          <cell r="M192" t="str">
            <v/>
          </cell>
          <cell r="N192">
            <v>300</v>
          </cell>
          <cell r="O192" t="str">
            <v/>
          </cell>
          <cell r="P192" t="str">
            <v/>
          </cell>
          <cell r="Q192">
            <v>2604178</v>
          </cell>
          <cell r="R192">
            <v>5691772</v>
          </cell>
          <cell r="S192">
            <v>40544</v>
          </cell>
        </row>
        <row r="193">
          <cell r="A193">
            <v>600034</v>
          </cell>
          <cell r="B193">
            <v>180</v>
          </cell>
          <cell r="C193" t="str">
            <v>Emst</v>
          </cell>
          <cell r="D193" t="str">
            <v>B</v>
          </cell>
          <cell r="E193" t="str">
            <v>W</v>
          </cell>
          <cell r="F193">
            <v>1</v>
          </cell>
          <cell r="G193" t="str">
            <v/>
          </cell>
          <cell r="H193" t="str">
            <v>I-II</v>
          </cell>
          <cell r="I193">
            <v>0.8</v>
          </cell>
          <cell r="J193">
            <v>20</v>
          </cell>
          <cell r="K193">
            <v>20</v>
          </cell>
          <cell r="L193" t="str">
            <v>mittlere Lage</v>
          </cell>
          <cell r="M193" t="str">
            <v/>
          </cell>
          <cell r="N193">
            <v>300</v>
          </cell>
          <cell r="O193" t="str">
            <v/>
          </cell>
          <cell r="P193" t="str">
            <v/>
          </cell>
          <cell r="Q193">
            <v>2603839</v>
          </cell>
          <cell r="R193">
            <v>5691996</v>
          </cell>
          <cell r="S193">
            <v>40544</v>
          </cell>
        </row>
        <row r="194">
          <cell r="A194">
            <v>600035</v>
          </cell>
          <cell r="B194">
            <v>230</v>
          </cell>
          <cell r="C194" t="str">
            <v>Emst</v>
          </cell>
          <cell r="D194" t="str">
            <v>B</v>
          </cell>
          <cell r="E194" t="str">
            <v>W</v>
          </cell>
          <cell r="F194">
            <v>1</v>
          </cell>
          <cell r="G194" t="str">
            <v/>
          </cell>
          <cell r="H194" t="str">
            <v>I-II</v>
          </cell>
          <cell r="I194">
            <v>0.4</v>
          </cell>
          <cell r="J194">
            <v>30</v>
          </cell>
          <cell r="K194">
            <v>23</v>
          </cell>
          <cell r="L194" t="str">
            <v>mittlere Lage</v>
          </cell>
          <cell r="M194" t="str">
            <v/>
          </cell>
          <cell r="N194">
            <v>800</v>
          </cell>
          <cell r="O194" t="str">
            <v/>
          </cell>
          <cell r="P194" t="str">
            <v/>
          </cell>
          <cell r="Q194">
            <v>2604083</v>
          </cell>
          <cell r="R194">
            <v>5692099</v>
          </cell>
          <cell r="S194">
            <v>40544</v>
          </cell>
        </row>
        <row r="195">
          <cell r="A195">
            <v>600036</v>
          </cell>
          <cell r="B195">
            <v>150</v>
          </cell>
          <cell r="C195" t="str">
            <v>Emst</v>
          </cell>
          <cell r="D195" t="str">
            <v>B</v>
          </cell>
          <cell r="E195" t="str">
            <v>W</v>
          </cell>
          <cell r="F195">
            <v>2</v>
          </cell>
          <cell r="G195" t="str">
            <v/>
          </cell>
          <cell r="H195" t="str">
            <v>IV-VIII</v>
          </cell>
          <cell r="I195">
            <v>1</v>
          </cell>
          <cell r="J195" t="str">
            <v/>
          </cell>
          <cell r="K195">
            <v>19</v>
          </cell>
          <cell r="L195" t="str">
            <v>mittlere Lage</v>
          </cell>
          <cell r="M195" t="str">
            <v/>
          </cell>
          <cell r="N195" t="str">
            <v/>
          </cell>
          <cell r="O195" t="str">
            <v/>
          </cell>
          <cell r="P195" t="str">
            <v/>
          </cell>
          <cell r="Q195">
            <v>2603761</v>
          </cell>
          <cell r="R195">
            <v>5691930</v>
          </cell>
          <cell r="S195">
            <v>40544</v>
          </cell>
        </row>
        <row r="196">
          <cell r="A196">
            <v>600037</v>
          </cell>
          <cell r="B196">
            <v>110</v>
          </cell>
          <cell r="C196" t="str">
            <v>Emst</v>
          </cell>
          <cell r="D196" t="str">
            <v>B</v>
          </cell>
          <cell r="E196" t="str">
            <v>SO</v>
          </cell>
          <cell r="F196">
            <v>3</v>
          </cell>
          <cell r="G196" t="str">
            <v/>
          </cell>
          <cell r="H196" t="str">
            <v/>
          </cell>
          <cell r="I196" t="str">
            <v/>
          </cell>
          <cell r="J196" t="str">
            <v/>
          </cell>
          <cell r="K196" t="str">
            <v/>
          </cell>
          <cell r="L196" t="str">
            <v/>
          </cell>
          <cell r="M196" t="str">
            <v/>
          </cell>
          <cell r="N196">
            <v>25000</v>
          </cell>
          <cell r="O196" t="str">
            <v/>
          </cell>
          <cell r="P196" t="str">
            <v/>
          </cell>
          <cell r="Q196">
            <v>2603517</v>
          </cell>
          <cell r="R196">
            <v>5692016</v>
          </cell>
          <cell r="S196">
            <v>40544</v>
          </cell>
        </row>
        <row r="197">
          <cell r="A197">
            <v>600038</v>
          </cell>
          <cell r="B197">
            <v>1</v>
          </cell>
          <cell r="C197" t="str">
            <v>Emst</v>
          </cell>
          <cell r="D197" t="str">
            <v>LF</v>
          </cell>
          <cell r="E197" t="str">
            <v>F</v>
          </cell>
          <cell r="F197">
            <v>4</v>
          </cell>
          <cell r="G197" t="str">
            <v/>
          </cell>
          <cell r="H197" t="str">
            <v/>
          </cell>
          <cell r="I197" t="str">
            <v/>
          </cell>
          <cell r="J197" t="str">
            <v/>
          </cell>
          <cell r="K197" t="str">
            <v/>
          </cell>
          <cell r="L197" t="str">
            <v/>
          </cell>
          <cell r="M197" t="str">
            <v/>
          </cell>
          <cell r="N197" t="str">
            <v/>
          </cell>
          <cell r="O197" t="str">
            <v/>
          </cell>
          <cell r="P197" t="str">
            <v/>
          </cell>
          <cell r="Q197">
            <v>2604930</v>
          </cell>
          <cell r="R197">
            <v>5692540</v>
          </cell>
          <cell r="S197">
            <v>40544</v>
          </cell>
        </row>
        <row r="198">
          <cell r="A198">
            <v>600039</v>
          </cell>
          <cell r="B198">
            <v>1</v>
          </cell>
          <cell r="C198" t="str">
            <v>Emst</v>
          </cell>
          <cell r="D198" t="str">
            <v>LF</v>
          </cell>
          <cell r="E198" t="str">
            <v>F</v>
          </cell>
          <cell r="F198">
            <v>4</v>
          </cell>
          <cell r="G198" t="str">
            <v/>
          </cell>
          <cell r="H198" t="str">
            <v/>
          </cell>
          <cell r="I198" t="str">
            <v/>
          </cell>
          <cell r="J198" t="str">
            <v/>
          </cell>
          <cell r="K198" t="str">
            <v/>
          </cell>
          <cell r="L198" t="str">
            <v/>
          </cell>
          <cell r="M198" t="str">
            <v/>
          </cell>
          <cell r="N198" t="str">
            <v/>
          </cell>
          <cell r="O198" t="str">
            <v/>
          </cell>
          <cell r="P198" t="str">
            <v/>
          </cell>
          <cell r="Q198">
            <v>2604340</v>
          </cell>
          <cell r="R198">
            <v>5691550</v>
          </cell>
          <cell r="S198">
            <v>40544</v>
          </cell>
        </row>
        <row r="199">
          <cell r="A199">
            <v>600040</v>
          </cell>
          <cell r="B199">
            <v>1</v>
          </cell>
          <cell r="C199" t="str">
            <v>Emst</v>
          </cell>
          <cell r="D199" t="str">
            <v>LF</v>
          </cell>
          <cell r="E199" t="str">
            <v>F</v>
          </cell>
          <cell r="F199">
            <v>4</v>
          </cell>
          <cell r="G199" t="str">
            <v/>
          </cell>
          <cell r="H199" t="str">
            <v/>
          </cell>
          <cell r="I199" t="str">
            <v/>
          </cell>
          <cell r="J199" t="str">
            <v/>
          </cell>
          <cell r="K199" t="str">
            <v/>
          </cell>
          <cell r="L199" t="str">
            <v/>
          </cell>
          <cell r="M199" t="str">
            <v/>
          </cell>
          <cell r="N199" t="str">
            <v/>
          </cell>
          <cell r="O199" t="str">
            <v/>
          </cell>
          <cell r="P199" t="str">
            <v/>
          </cell>
          <cell r="Q199">
            <v>2605440</v>
          </cell>
          <cell r="R199">
            <v>5692800</v>
          </cell>
          <cell r="S199">
            <v>40544</v>
          </cell>
        </row>
        <row r="200">
          <cell r="A200">
            <v>600041</v>
          </cell>
          <cell r="B200" t="str">
            <v>--</v>
          </cell>
          <cell r="C200" t="str">
            <v>Emst</v>
          </cell>
          <cell r="D200" t="str">
            <v>SF</v>
          </cell>
          <cell r="E200" t="str">
            <v>SN</v>
          </cell>
          <cell r="F200" t="str">
            <v/>
          </cell>
          <cell r="G200" t="str">
            <v/>
          </cell>
          <cell r="H200" t="str">
            <v/>
          </cell>
          <cell r="I200" t="str">
            <v/>
          </cell>
          <cell r="J200" t="str">
            <v/>
          </cell>
          <cell r="K200" t="str">
            <v/>
          </cell>
          <cell r="L200" t="str">
            <v/>
          </cell>
          <cell r="M200" t="str">
            <v/>
          </cell>
          <cell r="N200" t="str">
            <v/>
          </cell>
          <cell r="O200" t="str">
            <v/>
          </cell>
          <cell r="P200" t="str">
            <v/>
          </cell>
          <cell r="Q200">
            <v>2605090</v>
          </cell>
          <cell r="R200">
            <v>5692060</v>
          </cell>
          <cell r="S200">
            <v>40544</v>
          </cell>
        </row>
        <row r="201">
          <cell r="A201">
            <v>600042</v>
          </cell>
          <cell r="B201">
            <v>100</v>
          </cell>
          <cell r="C201" t="str">
            <v>Emst</v>
          </cell>
          <cell r="D201" t="str">
            <v>B</v>
          </cell>
          <cell r="E201" t="str">
            <v>W</v>
          </cell>
          <cell r="F201">
            <v>2</v>
          </cell>
          <cell r="G201" t="str">
            <v/>
          </cell>
          <cell r="H201" t="str">
            <v>II</v>
          </cell>
          <cell r="I201">
            <v>1</v>
          </cell>
          <cell r="J201">
            <v>30</v>
          </cell>
          <cell r="K201">
            <v>17</v>
          </cell>
          <cell r="L201" t="str">
            <v>mittlere Lage</v>
          </cell>
          <cell r="M201" t="str">
            <v/>
          </cell>
          <cell r="N201" t="str">
            <v/>
          </cell>
          <cell r="O201" t="str">
            <v/>
          </cell>
          <cell r="P201" t="str">
            <v/>
          </cell>
          <cell r="Q201">
            <v>2605430</v>
          </cell>
          <cell r="R201">
            <v>5693036</v>
          </cell>
          <cell r="S201">
            <v>40544</v>
          </cell>
        </row>
        <row r="202">
          <cell r="A202">
            <v>700001</v>
          </cell>
          <cell r="B202">
            <v>35</v>
          </cell>
          <cell r="C202" t="str">
            <v>Eilpe</v>
          </cell>
          <cell r="D202" t="str">
            <v>B</v>
          </cell>
          <cell r="E202" t="str">
            <v>G</v>
          </cell>
          <cell r="F202">
            <v>3</v>
          </cell>
          <cell r="G202" t="str">
            <v/>
          </cell>
          <cell r="H202" t="str">
            <v/>
          </cell>
          <cell r="I202" t="str">
            <v/>
          </cell>
          <cell r="J202" t="str">
            <v/>
          </cell>
          <cell r="K202">
            <v>11</v>
          </cell>
          <cell r="L202" t="str">
            <v>einfache Lage</v>
          </cell>
          <cell r="M202" t="str">
            <v/>
          </cell>
          <cell r="N202">
            <v>10000</v>
          </cell>
          <cell r="O202" t="str">
            <v/>
          </cell>
          <cell r="P202" t="str">
            <v/>
          </cell>
          <cell r="Q202">
            <v>2604000</v>
          </cell>
          <cell r="R202">
            <v>5691480</v>
          </cell>
          <cell r="S202">
            <v>40544</v>
          </cell>
        </row>
        <row r="203">
          <cell r="A203">
            <v>700002</v>
          </cell>
          <cell r="B203">
            <v>125</v>
          </cell>
          <cell r="C203" t="str">
            <v>Eilpe</v>
          </cell>
          <cell r="D203" t="str">
            <v>B</v>
          </cell>
          <cell r="E203" t="str">
            <v>MI</v>
          </cell>
          <cell r="F203">
            <v>2</v>
          </cell>
          <cell r="G203" t="str">
            <v/>
          </cell>
          <cell r="H203" t="str">
            <v>II-V</v>
          </cell>
          <cell r="I203">
            <v>3.5</v>
          </cell>
          <cell r="J203">
            <v>15</v>
          </cell>
          <cell r="K203" t="str">
            <v/>
          </cell>
          <cell r="L203" t="str">
            <v/>
          </cell>
          <cell r="M203" t="str">
            <v/>
          </cell>
          <cell r="N203" t="str">
            <v/>
          </cell>
          <cell r="O203" t="str">
            <v/>
          </cell>
          <cell r="P203" t="str">
            <v/>
          </cell>
          <cell r="Q203">
            <v>2603860</v>
          </cell>
          <cell r="R203">
            <v>5691350</v>
          </cell>
          <cell r="S203">
            <v>40544</v>
          </cell>
        </row>
        <row r="204">
          <cell r="A204">
            <v>700003</v>
          </cell>
          <cell r="B204">
            <v>130</v>
          </cell>
          <cell r="C204" t="str">
            <v>Eilpe</v>
          </cell>
          <cell r="D204" t="str">
            <v>B</v>
          </cell>
          <cell r="E204" t="str">
            <v>W</v>
          </cell>
          <cell r="F204">
            <v>2</v>
          </cell>
          <cell r="G204" t="str">
            <v/>
          </cell>
          <cell r="H204" t="str">
            <v>II-V</v>
          </cell>
          <cell r="I204">
            <v>3.5</v>
          </cell>
          <cell r="J204">
            <v>15</v>
          </cell>
          <cell r="K204">
            <v>15</v>
          </cell>
          <cell r="L204" t="str">
            <v>einfache Lage</v>
          </cell>
          <cell r="M204" t="str">
            <v/>
          </cell>
          <cell r="N204" t="str">
            <v/>
          </cell>
          <cell r="O204" t="str">
            <v/>
          </cell>
          <cell r="P204" t="str">
            <v/>
          </cell>
          <cell r="Q204">
            <v>2603635</v>
          </cell>
          <cell r="R204">
            <v>5691330</v>
          </cell>
          <cell r="S204">
            <v>40544</v>
          </cell>
        </row>
        <row r="205">
          <cell r="A205">
            <v>700004</v>
          </cell>
          <cell r="B205">
            <v>130</v>
          </cell>
          <cell r="C205" t="str">
            <v>Eilpe</v>
          </cell>
          <cell r="D205" t="str">
            <v>B</v>
          </cell>
          <cell r="E205" t="str">
            <v>W</v>
          </cell>
          <cell r="F205">
            <v>2</v>
          </cell>
          <cell r="G205" t="str">
            <v/>
          </cell>
          <cell r="H205" t="str">
            <v>II-III</v>
          </cell>
          <cell r="I205">
            <v>1</v>
          </cell>
          <cell r="J205">
            <v>25</v>
          </cell>
          <cell r="K205">
            <v>17</v>
          </cell>
          <cell r="L205" t="str">
            <v>mittlere Lage</v>
          </cell>
          <cell r="M205" t="str">
            <v/>
          </cell>
          <cell r="N205" t="str">
            <v/>
          </cell>
          <cell r="O205" t="str">
            <v/>
          </cell>
          <cell r="P205" t="str">
            <v/>
          </cell>
          <cell r="Q205">
            <v>2603800</v>
          </cell>
          <cell r="R205">
            <v>5691255</v>
          </cell>
          <cell r="S205">
            <v>40544</v>
          </cell>
        </row>
        <row r="206">
          <cell r="A206">
            <v>700005</v>
          </cell>
          <cell r="B206">
            <v>140</v>
          </cell>
          <cell r="C206" t="str">
            <v>Eilpe</v>
          </cell>
          <cell r="D206" t="str">
            <v>B</v>
          </cell>
          <cell r="E206" t="str">
            <v>W</v>
          </cell>
          <cell r="F206">
            <v>1</v>
          </cell>
          <cell r="G206" t="str">
            <v/>
          </cell>
          <cell r="H206" t="str">
            <v>II</v>
          </cell>
          <cell r="I206">
            <v>0.8</v>
          </cell>
          <cell r="J206">
            <v>25</v>
          </cell>
          <cell r="K206">
            <v>20</v>
          </cell>
          <cell r="L206" t="str">
            <v>mittlere Lage</v>
          </cell>
          <cell r="M206" t="str">
            <v/>
          </cell>
          <cell r="N206">
            <v>500</v>
          </cell>
          <cell r="O206" t="str">
            <v/>
          </cell>
          <cell r="P206" t="str">
            <v/>
          </cell>
          <cell r="Q206">
            <v>2603550</v>
          </cell>
          <cell r="R206">
            <v>5691230</v>
          </cell>
          <cell r="S206">
            <v>40544</v>
          </cell>
        </row>
        <row r="207">
          <cell r="A207">
            <v>700006</v>
          </cell>
          <cell r="B207">
            <v>125</v>
          </cell>
          <cell r="C207" t="str">
            <v>Eilpe</v>
          </cell>
          <cell r="D207" t="str">
            <v>B</v>
          </cell>
          <cell r="E207" t="str">
            <v>W</v>
          </cell>
          <cell r="F207">
            <v>1</v>
          </cell>
          <cell r="G207" t="str">
            <v/>
          </cell>
          <cell r="H207" t="str">
            <v>I</v>
          </cell>
          <cell r="I207">
            <v>0.4</v>
          </cell>
          <cell r="J207">
            <v>25</v>
          </cell>
          <cell r="K207">
            <v>22</v>
          </cell>
          <cell r="L207" t="str">
            <v>mittlere Lage</v>
          </cell>
          <cell r="M207" t="str">
            <v/>
          </cell>
          <cell r="N207">
            <v>700</v>
          </cell>
          <cell r="O207" t="str">
            <v/>
          </cell>
          <cell r="P207" t="str">
            <v/>
          </cell>
          <cell r="Q207">
            <v>2603725</v>
          </cell>
          <cell r="R207">
            <v>5691085</v>
          </cell>
          <cell r="S207">
            <v>40544</v>
          </cell>
        </row>
        <row r="208">
          <cell r="A208">
            <v>700007</v>
          </cell>
          <cell r="B208">
            <v>145</v>
          </cell>
          <cell r="C208" t="str">
            <v>Eilpe</v>
          </cell>
          <cell r="D208" t="str">
            <v>B</v>
          </cell>
          <cell r="E208" t="str">
            <v>W</v>
          </cell>
          <cell r="F208">
            <v>1</v>
          </cell>
          <cell r="G208" t="str">
            <v/>
          </cell>
          <cell r="H208" t="str">
            <v>I-II</v>
          </cell>
          <cell r="I208">
            <v>0.6</v>
          </cell>
          <cell r="J208">
            <v>25</v>
          </cell>
          <cell r="K208">
            <v>22</v>
          </cell>
          <cell r="L208" t="str">
            <v>mittlere Lage</v>
          </cell>
          <cell r="M208" t="str">
            <v/>
          </cell>
          <cell r="N208">
            <v>700</v>
          </cell>
          <cell r="O208" t="str">
            <v/>
          </cell>
          <cell r="P208" t="str">
            <v/>
          </cell>
          <cell r="Q208">
            <v>2603610</v>
          </cell>
          <cell r="R208">
            <v>5690950</v>
          </cell>
          <cell r="S208">
            <v>40544</v>
          </cell>
        </row>
        <row r="209">
          <cell r="A209">
            <v>700008</v>
          </cell>
          <cell r="B209">
            <v>120</v>
          </cell>
          <cell r="C209" t="str">
            <v>Eilpe</v>
          </cell>
          <cell r="D209" t="str">
            <v>B</v>
          </cell>
          <cell r="E209" t="str">
            <v>MI</v>
          </cell>
          <cell r="F209">
            <v>2</v>
          </cell>
          <cell r="G209" t="str">
            <v/>
          </cell>
          <cell r="H209" t="str">
            <v>II-IV</v>
          </cell>
          <cell r="I209">
            <v>2.8</v>
          </cell>
          <cell r="J209">
            <v>15</v>
          </cell>
          <cell r="K209" t="str">
            <v/>
          </cell>
          <cell r="L209" t="str">
            <v/>
          </cell>
          <cell r="M209" t="str">
            <v/>
          </cell>
          <cell r="N209" t="str">
            <v/>
          </cell>
          <cell r="O209" t="str">
            <v/>
          </cell>
          <cell r="P209" t="str">
            <v/>
          </cell>
          <cell r="Q209">
            <v>2604085</v>
          </cell>
          <cell r="R209">
            <v>5691115</v>
          </cell>
          <cell r="S209">
            <v>40544</v>
          </cell>
        </row>
        <row r="210">
          <cell r="A210">
            <v>700009</v>
          </cell>
          <cell r="B210">
            <v>150</v>
          </cell>
          <cell r="C210" t="str">
            <v>Eilpe</v>
          </cell>
          <cell r="D210" t="str">
            <v>B</v>
          </cell>
          <cell r="E210" t="str">
            <v>MI</v>
          </cell>
          <cell r="F210">
            <v>2</v>
          </cell>
          <cell r="G210" t="str">
            <v/>
          </cell>
          <cell r="H210" t="str">
            <v>II-IV</v>
          </cell>
          <cell r="I210">
            <v>3.5</v>
          </cell>
          <cell r="J210">
            <v>15</v>
          </cell>
          <cell r="K210" t="str">
            <v/>
          </cell>
          <cell r="L210" t="str">
            <v/>
          </cell>
          <cell r="M210" t="str">
            <v/>
          </cell>
          <cell r="N210" t="str">
            <v/>
          </cell>
          <cell r="O210" t="str">
            <v/>
          </cell>
          <cell r="P210" t="str">
            <v/>
          </cell>
          <cell r="Q210">
            <v>2604090</v>
          </cell>
          <cell r="R210">
            <v>5691315</v>
          </cell>
          <cell r="S210">
            <v>40544</v>
          </cell>
        </row>
        <row r="211">
          <cell r="A211">
            <v>700010</v>
          </cell>
          <cell r="B211">
            <v>160</v>
          </cell>
          <cell r="C211" t="str">
            <v>Eilpe</v>
          </cell>
          <cell r="D211" t="str">
            <v>B</v>
          </cell>
          <cell r="E211" t="str">
            <v>MK</v>
          </cell>
          <cell r="F211">
            <v>2</v>
          </cell>
          <cell r="G211" t="str">
            <v/>
          </cell>
          <cell r="H211" t="str">
            <v>I-IV</v>
          </cell>
          <cell r="I211">
            <v>1.4</v>
          </cell>
          <cell r="J211" t="str">
            <v/>
          </cell>
          <cell r="K211" t="str">
            <v/>
          </cell>
          <cell r="L211" t="str">
            <v/>
          </cell>
          <cell r="M211" t="str">
            <v/>
          </cell>
          <cell r="N211" t="str">
            <v/>
          </cell>
          <cell r="O211" t="str">
            <v/>
          </cell>
          <cell r="P211" t="str">
            <v/>
          </cell>
          <cell r="Q211">
            <v>2604140</v>
          </cell>
          <cell r="R211">
            <v>5691350</v>
          </cell>
          <cell r="S211">
            <v>40544</v>
          </cell>
        </row>
        <row r="212">
          <cell r="A212">
            <v>700011</v>
          </cell>
          <cell r="B212">
            <v>120</v>
          </cell>
          <cell r="C212" t="str">
            <v>Eilpe</v>
          </cell>
          <cell r="D212" t="str">
            <v>B</v>
          </cell>
          <cell r="E212" t="str">
            <v>W</v>
          </cell>
          <cell r="F212">
            <v>2</v>
          </cell>
          <cell r="G212" t="str">
            <v/>
          </cell>
          <cell r="H212" t="str">
            <v>IV-IX</v>
          </cell>
          <cell r="I212">
            <v>1.2</v>
          </cell>
          <cell r="J212" t="str">
            <v/>
          </cell>
          <cell r="K212">
            <v>18</v>
          </cell>
          <cell r="L212" t="str">
            <v>mittlere Lage</v>
          </cell>
          <cell r="M212" t="str">
            <v/>
          </cell>
          <cell r="N212" t="str">
            <v/>
          </cell>
          <cell r="O212" t="str">
            <v/>
          </cell>
          <cell r="P212" t="str">
            <v/>
          </cell>
          <cell r="Q212">
            <v>2604400</v>
          </cell>
          <cell r="R212">
            <v>5691300</v>
          </cell>
          <cell r="S212">
            <v>40544</v>
          </cell>
        </row>
        <row r="213">
          <cell r="A213">
            <v>700012</v>
          </cell>
          <cell r="B213">
            <v>150</v>
          </cell>
          <cell r="C213" t="str">
            <v>Eilpe</v>
          </cell>
          <cell r="D213" t="str">
            <v>B</v>
          </cell>
          <cell r="E213" t="str">
            <v>W</v>
          </cell>
          <cell r="F213">
            <v>1</v>
          </cell>
          <cell r="G213" t="str">
            <v/>
          </cell>
          <cell r="H213" t="str">
            <v>I-II</v>
          </cell>
          <cell r="I213">
            <v>1</v>
          </cell>
          <cell r="J213">
            <v>20</v>
          </cell>
          <cell r="K213">
            <v>20</v>
          </cell>
          <cell r="L213" t="str">
            <v>mittlere Lage</v>
          </cell>
          <cell r="M213" t="str">
            <v/>
          </cell>
          <cell r="N213">
            <v>600</v>
          </cell>
          <cell r="O213" t="str">
            <v/>
          </cell>
          <cell r="P213" t="str">
            <v/>
          </cell>
          <cell r="Q213">
            <v>2604200</v>
          </cell>
          <cell r="R213">
            <v>5691025</v>
          </cell>
          <cell r="S213">
            <v>40544</v>
          </cell>
        </row>
        <row r="214">
          <cell r="A214">
            <v>700013</v>
          </cell>
          <cell r="B214">
            <v>110</v>
          </cell>
          <cell r="C214" t="str">
            <v>Eilpe</v>
          </cell>
          <cell r="D214" t="str">
            <v>B</v>
          </cell>
          <cell r="E214" t="str">
            <v>W</v>
          </cell>
          <cell r="F214">
            <v>2</v>
          </cell>
          <cell r="G214" t="str">
            <v/>
          </cell>
          <cell r="H214" t="str">
            <v>II-III</v>
          </cell>
          <cell r="I214">
            <v>0.6</v>
          </cell>
          <cell r="J214" t="str">
            <v/>
          </cell>
          <cell r="K214">
            <v>19</v>
          </cell>
          <cell r="L214" t="str">
            <v>mittlere Lage</v>
          </cell>
          <cell r="M214" t="str">
            <v/>
          </cell>
          <cell r="N214" t="str">
            <v/>
          </cell>
          <cell r="O214" t="str">
            <v/>
          </cell>
          <cell r="P214" t="str">
            <v/>
          </cell>
          <cell r="Q214">
            <v>2603900</v>
          </cell>
          <cell r="R214">
            <v>5690750</v>
          </cell>
          <cell r="S214">
            <v>40544</v>
          </cell>
        </row>
        <row r="215">
          <cell r="A215">
            <v>700014</v>
          </cell>
          <cell r="B215">
            <v>145</v>
          </cell>
          <cell r="C215" t="str">
            <v>Eilpe</v>
          </cell>
          <cell r="D215" t="str">
            <v>B</v>
          </cell>
          <cell r="E215" t="str">
            <v>W</v>
          </cell>
          <cell r="F215">
            <v>1</v>
          </cell>
          <cell r="G215" t="str">
            <v/>
          </cell>
          <cell r="H215" t="str">
            <v>I-II</v>
          </cell>
          <cell r="I215">
            <v>0.6</v>
          </cell>
          <cell r="J215">
            <v>25</v>
          </cell>
          <cell r="K215">
            <v>21</v>
          </cell>
          <cell r="L215" t="str">
            <v>mittlere Lage</v>
          </cell>
          <cell r="M215" t="str">
            <v/>
          </cell>
          <cell r="N215">
            <v>700</v>
          </cell>
          <cell r="O215" t="str">
            <v/>
          </cell>
          <cell r="P215" t="str">
            <v/>
          </cell>
          <cell r="Q215">
            <v>2603900</v>
          </cell>
          <cell r="R215">
            <v>5690620</v>
          </cell>
          <cell r="S215">
            <v>40544</v>
          </cell>
        </row>
        <row r="216">
          <cell r="A216">
            <v>700015</v>
          </cell>
          <cell r="B216">
            <v>135</v>
          </cell>
          <cell r="C216" t="str">
            <v>Eilpe</v>
          </cell>
          <cell r="D216" t="str">
            <v>B</v>
          </cell>
          <cell r="E216" t="str">
            <v>W</v>
          </cell>
          <cell r="F216">
            <v>1</v>
          </cell>
          <cell r="G216" t="str">
            <v/>
          </cell>
          <cell r="H216" t="str">
            <v>I</v>
          </cell>
          <cell r="I216">
            <v>0.6</v>
          </cell>
          <cell r="J216">
            <v>25</v>
          </cell>
          <cell r="K216">
            <v>21</v>
          </cell>
          <cell r="L216" t="str">
            <v>mittlere Lage</v>
          </cell>
          <cell r="M216" t="str">
            <v/>
          </cell>
          <cell r="N216">
            <v>700</v>
          </cell>
          <cell r="O216" t="str">
            <v/>
          </cell>
          <cell r="P216" t="str">
            <v/>
          </cell>
          <cell r="Q216">
            <v>2604350</v>
          </cell>
          <cell r="R216">
            <v>5690410</v>
          </cell>
          <cell r="S216">
            <v>40544</v>
          </cell>
        </row>
        <row r="217">
          <cell r="A217">
            <v>700016</v>
          </cell>
          <cell r="B217">
            <v>215</v>
          </cell>
          <cell r="C217" t="str">
            <v>Eilpe</v>
          </cell>
          <cell r="D217" t="str">
            <v>B</v>
          </cell>
          <cell r="E217" t="str">
            <v>W</v>
          </cell>
          <cell r="F217">
            <v>1</v>
          </cell>
          <cell r="G217" t="str">
            <v/>
          </cell>
          <cell r="H217" t="str">
            <v>I-II</v>
          </cell>
          <cell r="I217">
            <v>0.9</v>
          </cell>
          <cell r="J217">
            <v>20</v>
          </cell>
          <cell r="K217">
            <v>21</v>
          </cell>
          <cell r="L217" t="str">
            <v>mittlere Lage</v>
          </cell>
          <cell r="M217" t="str">
            <v/>
          </cell>
          <cell r="N217">
            <v>400</v>
          </cell>
          <cell r="O217" t="str">
            <v/>
          </cell>
          <cell r="P217" t="str">
            <v/>
          </cell>
          <cell r="Q217">
            <v>2604300</v>
          </cell>
          <cell r="R217">
            <v>5690435</v>
          </cell>
          <cell r="S217">
            <v>40544</v>
          </cell>
        </row>
        <row r="218">
          <cell r="A218">
            <v>700017</v>
          </cell>
          <cell r="B218">
            <v>120</v>
          </cell>
          <cell r="C218" t="str">
            <v>Eilpe</v>
          </cell>
          <cell r="D218" t="str">
            <v>B</v>
          </cell>
          <cell r="E218" t="str">
            <v>W</v>
          </cell>
          <cell r="F218">
            <v>2</v>
          </cell>
          <cell r="G218" t="str">
            <v/>
          </cell>
          <cell r="H218" t="str">
            <v>III-VI</v>
          </cell>
          <cell r="I218">
            <v>1.2</v>
          </cell>
          <cell r="J218" t="str">
            <v/>
          </cell>
          <cell r="K218">
            <v>17</v>
          </cell>
          <cell r="L218" t="str">
            <v>mittlere Lage</v>
          </cell>
          <cell r="M218" t="str">
            <v/>
          </cell>
          <cell r="N218" t="str">
            <v/>
          </cell>
          <cell r="O218" t="str">
            <v/>
          </cell>
          <cell r="P218" t="str">
            <v/>
          </cell>
          <cell r="Q218">
            <v>2604310</v>
          </cell>
          <cell r="R218">
            <v>5690570</v>
          </cell>
          <cell r="S218">
            <v>40544</v>
          </cell>
        </row>
        <row r="219">
          <cell r="A219">
            <v>700018</v>
          </cell>
          <cell r="B219">
            <v>160</v>
          </cell>
          <cell r="C219" t="str">
            <v>Eilpe</v>
          </cell>
          <cell r="D219" t="str">
            <v>B</v>
          </cell>
          <cell r="E219" t="str">
            <v>W</v>
          </cell>
          <cell r="F219">
            <v>1</v>
          </cell>
          <cell r="G219" t="str">
            <v/>
          </cell>
          <cell r="H219" t="str">
            <v>II</v>
          </cell>
          <cell r="I219">
            <v>1.4</v>
          </cell>
          <cell r="J219">
            <v>20</v>
          </cell>
          <cell r="K219">
            <v>18</v>
          </cell>
          <cell r="L219" t="str">
            <v>mittlere Lage</v>
          </cell>
          <cell r="M219" t="str">
            <v/>
          </cell>
          <cell r="N219">
            <v>300</v>
          </cell>
          <cell r="O219" t="str">
            <v/>
          </cell>
          <cell r="P219" t="str">
            <v/>
          </cell>
          <cell r="Q219">
            <v>2604165</v>
          </cell>
          <cell r="R219">
            <v>5690785</v>
          </cell>
          <cell r="S219">
            <v>40544</v>
          </cell>
        </row>
        <row r="220">
          <cell r="A220">
            <v>700019</v>
          </cell>
          <cell r="B220">
            <v>120</v>
          </cell>
          <cell r="C220" t="str">
            <v>Eilpe</v>
          </cell>
          <cell r="D220" t="str">
            <v>B</v>
          </cell>
          <cell r="E220" t="str">
            <v>W</v>
          </cell>
          <cell r="F220">
            <v>2</v>
          </cell>
          <cell r="G220" t="str">
            <v/>
          </cell>
          <cell r="H220" t="str">
            <v>IV-VII</v>
          </cell>
          <cell r="I220">
            <v>1.2</v>
          </cell>
          <cell r="J220" t="str">
            <v/>
          </cell>
          <cell r="K220">
            <v>17</v>
          </cell>
          <cell r="L220" t="str">
            <v>mittlere Lage</v>
          </cell>
          <cell r="M220" t="str">
            <v/>
          </cell>
          <cell r="N220" t="str">
            <v/>
          </cell>
          <cell r="O220" t="str">
            <v/>
          </cell>
          <cell r="P220" t="str">
            <v/>
          </cell>
          <cell r="Q220">
            <v>2604104</v>
          </cell>
          <cell r="R220">
            <v>5690839</v>
          </cell>
          <cell r="S220">
            <v>40544</v>
          </cell>
        </row>
        <row r="221">
          <cell r="A221">
            <v>700020</v>
          </cell>
          <cell r="B221">
            <v>110</v>
          </cell>
          <cell r="C221" t="str">
            <v>Eilpe</v>
          </cell>
          <cell r="D221" t="str">
            <v>B</v>
          </cell>
          <cell r="E221" t="str">
            <v>W</v>
          </cell>
          <cell r="F221">
            <v>2</v>
          </cell>
          <cell r="G221" t="str">
            <v/>
          </cell>
          <cell r="H221" t="str">
            <v>II-III</v>
          </cell>
          <cell r="I221">
            <v>0.9</v>
          </cell>
          <cell r="J221">
            <v>25</v>
          </cell>
          <cell r="K221">
            <v>21</v>
          </cell>
          <cell r="L221" t="str">
            <v>mittlere Lage</v>
          </cell>
          <cell r="M221" t="str">
            <v/>
          </cell>
          <cell r="N221" t="str">
            <v/>
          </cell>
          <cell r="O221" t="str">
            <v/>
          </cell>
          <cell r="P221" t="str">
            <v/>
          </cell>
          <cell r="Q221">
            <v>2604395</v>
          </cell>
          <cell r="R221">
            <v>5690670</v>
          </cell>
          <cell r="S221">
            <v>40544</v>
          </cell>
        </row>
        <row r="222">
          <cell r="A222">
            <v>700021</v>
          </cell>
          <cell r="B222">
            <v>200</v>
          </cell>
          <cell r="C222" t="str">
            <v>Eilpe</v>
          </cell>
          <cell r="D222" t="str">
            <v>B</v>
          </cell>
          <cell r="E222" t="str">
            <v>W</v>
          </cell>
          <cell r="F222">
            <v>1</v>
          </cell>
          <cell r="G222" t="str">
            <v/>
          </cell>
          <cell r="H222" t="str">
            <v>I</v>
          </cell>
          <cell r="I222">
            <v>0.6</v>
          </cell>
          <cell r="J222">
            <v>20</v>
          </cell>
          <cell r="K222">
            <v>18</v>
          </cell>
          <cell r="L222" t="str">
            <v>mittlere Lage</v>
          </cell>
          <cell r="M222" t="str">
            <v/>
          </cell>
          <cell r="N222">
            <v>400</v>
          </cell>
          <cell r="O222" t="str">
            <v/>
          </cell>
          <cell r="P222" t="str">
            <v/>
          </cell>
          <cell r="Q222">
            <v>2604500</v>
          </cell>
          <cell r="R222">
            <v>5690890</v>
          </cell>
          <cell r="S222">
            <v>40544</v>
          </cell>
        </row>
        <row r="223">
          <cell r="A223">
            <v>700022</v>
          </cell>
          <cell r="B223">
            <v>170</v>
          </cell>
          <cell r="C223" t="str">
            <v>Eilpe</v>
          </cell>
          <cell r="D223" t="str">
            <v>B</v>
          </cell>
          <cell r="E223" t="str">
            <v>W</v>
          </cell>
          <cell r="F223">
            <v>1</v>
          </cell>
          <cell r="G223" t="str">
            <v/>
          </cell>
          <cell r="H223" t="str">
            <v>I-II</v>
          </cell>
          <cell r="I223">
            <v>0.8</v>
          </cell>
          <cell r="J223">
            <v>25</v>
          </cell>
          <cell r="K223">
            <v>19</v>
          </cell>
          <cell r="L223" t="str">
            <v>mittlere Lage</v>
          </cell>
          <cell r="M223" t="str">
            <v/>
          </cell>
          <cell r="N223" t="str">
            <v/>
          </cell>
          <cell r="O223" t="str">
            <v/>
          </cell>
          <cell r="P223" t="str">
            <v/>
          </cell>
          <cell r="Q223">
            <v>2604620</v>
          </cell>
          <cell r="R223">
            <v>5690820</v>
          </cell>
          <cell r="S223">
            <v>40544</v>
          </cell>
        </row>
        <row r="224">
          <cell r="A224">
            <v>700023</v>
          </cell>
          <cell r="B224">
            <v>170</v>
          </cell>
          <cell r="C224" t="str">
            <v>Eilpe</v>
          </cell>
          <cell r="D224" t="str">
            <v>B</v>
          </cell>
          <cell r="E224" t="str">
            <v>W</v>
          </cell>
          <cell r="F224">
            <v>1</v>
          </cell>
          <cell r="G224" t="str">
            <v/>
          </cell>
          <cell r="H224" t="str">
            <v>I</v>
          </cell>
          <cell r="I224">
            <v>0.5</v>
          </cell>
          <cell r="J224">
            <v>25</v>
          </cell>
          <cell r="K224">
            <v>22</v>
          </cell>
          <cell r="L224" t="str">
            <v>mittlere Lage</v>
          </cell>
          <cell r="M224" t="str">
            <v/>
          </cell>
          <cell r="N224">
            <v>500</v>
          </cell>
          <cell r="O224" t="str">
            <v/>
          </cell>
          <cell r="P224" t="str">
            <v/>
          </cell>
          <cell r="Q224">
            <v>2604720</v>
          </cell>
          <cell r="R224">
            <v>5690695</v>
          </cell>
          <cell r="S224">
            <v>40544</v>
          </cell>
        </row>
        <row r="225">
          <cell r="A225">
            <v>700024</v>
          </cell>
          <cell r="B225">
            <v>130</v>
          </cell>
          <cell r="C225" t="str">
            <v>Eilpe</v>
          </cell>
          <cell r="D225" t="str">
            <v>B</v>
          </cell>
          <cell r="E225" t="str">
            <v>W</v>
          </cell>
          <cell r="F225">
            <v>2</v>
          </cell>
          <cell r="G225" t="str">
            <v/>
          </cell>
          <cell r="H225" t="str">
            <v>II-III</v>
          </cell>
          <cell r="I225">
            <v>1</v>
          </cell>
          <cell r="J225" t="str">
            <v/>
          </cell>
          <cell r="K225">
            <v>19</v>
          </cell>
          <cell r="L225" t="str">
            <v>mittlere Lage</v>
          </cell>
          <cell r="M225" t="str">
            <v/>
          </cell>
          <cell r="N225" t="str">
            <v/>
          </cell>
          <cell r="O225" t="str">
            <v/>
          </cell>
          <cell r="P225" t="str">
            <v/>
          </cell>
          <cell r="Q225">
            <v>2604580</v>
          </cell>
          <cell r="R225">
            <v>5690950</v>
          </cell>
          <cell r="S225">
            <v>40544</v>
          </cell>
        </row>
        <row r="226">
          <cell r="A226">
            <v>700025</v>
          </cell>
          <cell r="B226">
            <v>15</v>
          </cell>
          <cell r="C226" t="str">
            <v>Eilpe</v>
          </cell>
          <cell r="D226" t="str">
            <v>LF</v>
          </cell>
          <cell r="E226" t="str">
            <v>LW</v>
          </cell>
          <cell r="F226">
            <v>5</v>
          </cell>
          <cell r="G226" t="str">
            <v/>
          </cell>
          <cell r="H226" t="str">
            <v/>
          </cell>
          <cell r="I226" t="str">
            <v/>
          </cell>
          <cell r="J226" t="str">
            <v/>
          </cell>
          <cell r="K226" t="str">
            <v/>
          </cell>
          <cell r="L226" t="str">
            <v/>
          </cell>
          <cell r="M226" t="str">
            <v/>
          </cell>
          <cell r="N226" t="str">
            <v/>
          </cell>
          <cell r="O226" t="str">
            <v/>
          </cell>
          <cell r="P226" t="str">
            <v/>
          </cell>
          <cell r="Q226">
            <v>2604535</v>
          </cell>
          <cell r="R226">
            <v>5690530</v>
          </cell>
          <cell r="S226">
            <v>40544</v>
          </cell>
        </row>
        <row r="227">
          <cell r="A227">
            <v>800001</v>
          </cell>
          <cell r="B227">
            <v>110</v>
          </cell>
          <cell r="C227" t="str">
            <v>Selbecke</v>
          </cell>
          <cell r="D227" t="str">
            <v>B</v>
          </cell>
          <cell r="E227" t="str">
            <v>W</v>
          </cell>
          <cell r="F227">
            <v>2</v>
          </cell>
          <cell r="G227" t="str">
            <v/>
          </cell>
          <cell r="H227" t="str">
            <v>II-IV</v>
          </cell>
          <cell r="I227">
            <v>2.2999999999999998</v>
          </cell>
          <cell r="J227">
            <v>20</v>
          </cell>
          <cell r="K227">
            <v>14</v>
          </cell>
          <cell r="L227" t="str">
            <v>einfache Lage</v>
          </cell>
          <cell r="M227" t="str">
            <v/>
          </cell>
          <cell r="N227" t="str">
            <v/>
          </cell>
          <cell r="O227" t="str">
            <v/>
          </cell>
          <cell r="P227" t="str">
            <v/>
          </cell>
          <cell r="Q227">
            <v>2603470</v>
          </cell>
          <cell r="R227">
            <v>5690640</v>
          </cell>
          <cell r="S227">
            <v>40544</v>
          </cell>
        </row>
        <row r="228">
          <cell r="A228">
            <v>800002</v>
          </cell>
          <cell r="B228">
            <v>25</v>
          </cell>
          <cell r="C228" t="str">
            <v>Selbecke</v>
          </cell>
          <cell r="D228" t="str">
            <v>B</v>
          </cell>
          <cell r="E228" t="str">
            <v>G</v>
          </cell>
          <cell r="F228">
            <v>3</v>
          </cell>
          <cell r="G228" t="str">
            <v/>
          </cell>
          <cell r="H228" t="str">
            <v/>
          </cell>
          <cell r="I228" t="str">
            <v/>
          </cell>
          <cell r="J228" t="str">
            <v/>
          </cell>
          <cell r="K228" t="str">
            <v/>
          </cell>
          <cell r="L228" t="str">
            <v/>
          </cell>
          <cell r="M228" t="str">
            <v/>
          </cell>
          <cell r="N228">
            <v>5000</v>
          </cell>
          <cell r="O228" t="str">
            <v/>
          </cell>
          <cell r="P228" t="str">
            <v/>
          </cell>
          <cell r="Q228">
            <v>2603443</v>
          </cell>
          <cell r="R228">
            <v>5690527</v>
          </cell>
          <cell r="S228">
            <v>40544</v>
          </cell>
        </row>
        <row r="229">
          <cell r="A229">
            <v>800003</v>
          </cell>
          <cell r="B229">
            <v>110</v>
          </cell>
          <cell r="C229" t="str">
            <v>Selbecke</v>
          </cell>
          <cell r="D229" t="str">
            <v>B</v>
          </cell>
          <cell r="E229" t="str">
            <v>W</v>
          </cell>
          <cell r="F229">
            <v>1</v>
          </cell>
          <cell r="G229" t="str">
            <v/>
          </cell>
          <cell r="H229" t="str">
            <v>II</v>
          </cell>
          <cell r="I229">
            <v>0.9</v>
          </cell>
          <cell r="J229">
            <v>20</v>
          </cell>
          <cell r="K229">
            <v>14</v>
          </cell>
          <cell r="L229" t="str">
            <v>einfache Lage</v>
          </cell>
          <cell r="M229" t="str">
            <v/>
          </cell>
          <cell r="N229">
            <v>500</v>
          </cell>
          <cell r="O229" t="str">
            <v/>
          </cell>
          <cell r="P229" t="str">
            <v/>
          </cell>
          <cell r="Q229">
            <v>2603000</v>
          </cell>
          <cell r="R229">
            <v>5690065</v>
          </cell>
          <cell r="S229">
            <v>40544</v>
          </cell>
        </row>
        <row r="230">
          <cell r="A230">
            <v>800004</v>
          </cell>
          <cell r="B230">
            <v>110</v>
          </cell>
          <cell r="C230" t="str">
            <v>Selbecke</v>
          </cell>
          <cell r="D230" t="str">
            <v>B</v>
          </cell>
          <cell r="E230" t="str">
            <v>MI</v>
          </cell>
          <cell r="F230">
            <v>2</v>
          </cell>
          <cell r="G230" t="str">
            <v/>
          </cell>
          <cell r="H230" t="str">
            <v>I-II</v>
          </cell>
          <cell r="I230">
            <v>0.8</v>
          </cell>
          <cell r="J230">
            <v>20</v>
          </cell>
          <cell r="K230" t="str">
            <v/>
          </cell>
          <cell r="L230" t="str">
            <v/>
          </cell>
          <cell r="M230" t="str">
            <v/>
          </cell>
          <cell r="N230" t="str">
            <v/>
          </cell>
          <cell r="O230" t="str">
            <v/>
          </cell>
          <cell r="P230" t="str">
            <v/>
          </cell>
          <cell r="Q230">
            <v>2602555</v>
          </cell>
          <cell r="R230">
            <v>5689770</v>
          </cell>
          <cell r="S230">
            <v>40544</v>
          </cell>
        </row>
        <row r="231">
          <cell r="A231">
            <v>800005</v>
          </cell>
          <cell r="B231">
            <v>140</v>
          </cell>
          <cell r="C231" t="str">
            <v>Selbecke</v>
          </cell>
          <cell r="D231" t="str">
            <v>B</v>
          </cell>
          <cell r="E231" t="str">
            <v>W</v>
          </cell>
          <cell r="F231">
            <v>1</v>
          </cell>
          <cell r="G231" t="str">
            <v/>
          </cell>
          <cell r="H231" t="str">
            <v>I-II</v>
          </cell>
          <cell r="I231">
            <v>0.6</v>
          </cell>
          <cell r="J231">
            <v>20</v>
          </cell>
          <cell r="K231">
            <v>20</v>
          </cell>
          <cell r="L231" t="str">
            <v>mittlere Lage</v>
          </cell>
          <cell r="M231" t="str">
            <v/>
          </cell>
          <cell r="N231">
            <v>600</v>
          </cell>
          <cell r="O231" t="str">
            <v/>
          </cell>
          <cell r="P231" t="str">
            <v/>
          </cell>
          <cell r="Q231">
            <v>2602610</v>
          </cell>
          <cell r="R231">
            <v>5690090</v>
          </cell>
          <cell r="S231">
            <v>40544</v>
          </cell>
        </row>
        <row r="232">
          <cell r="A232">
            <v>800006</v>
          </cell>
          <cell r="B232" t="str">
            <v>--</v>
          </cell>
          <cell r="C232" t="str">
            <v>Selbecke</v>
          </cell>
          <cell r="D232" t="str">
            <v>SF</v>
          </cell>
          <cell r="E232" t="str">
            <v>SN</v>
          </cell>
          <cell r="F232" t="str">
            <v/>
          </cell>
          <cell r="G232" t="str">
            <v/>
          </cell>
          <cell r="H232" t="str">
            <v/>
          </cell>
          <cell r="I232" t="str">
            <v/>
          </cell>
          <cell r="J232" t="str">
            <v/>
          </cell>
          <cell r="K232" t="str">
            <v/>
          </cell>
          <cell r="L232" t="str">
            <v/>
          </cell>
          <cell r="M232" t="str">
            <v/>
          </cell>
          <cell r="N232" t="str">
            <v/>
          </cell>
          <cell r="O232" t="str">
            <v/>
          </cell>
          <cell r="P232" t="str">
            <v/>
          </cell>
          <cell r="Q232">
            <v>2603400</v>
          </cell>
          <cell r="R232">
            <v>5688500</v>
          </cell>
          <cell r="S232">
            <v>40544</v>
          </cell>
        </row>
        <row r="233">
          <cell r="A233">
            <v>800007</v>
          </cell>
          <cell r="B233">
            <v>50</v>
          </cell>
          <cell r="C233" t="str">
            <v>Selbecke</v>
          </cell>
          <cell r="D233" t="str">
            <v>B</v>
          </cell>
          <cell r="E233" t="str">
            <v>W</v>
          </cell>
          <cell r="F233">
            <v>6</v>
          </cell>
          <cell r="G233" t="str">
            <v>ASB</v>
          </cell>
          <cell r="H233" t="str">
            <v>I-II</v>
          </cell>
          <cell r="I233" t="str">
            <v/>
          </cell>
          <cell r="J233" t="str">
            <v/>
          </cell>
          <cell r="K233" t="str">
            <v/>
          </cell>
          <cell r="L233" t="str">
            <v/>
          </cell>
          <cell r="M233" t="str">
            <v/>
          </cell>
          <cell r="N233">
            <v>1000</v>
          </cell>
          <cell r="O233" t="str">
            <v/>
          </cell>
          <cell r="P233" t="str">
            <v/>
          </cell>
          <cell r="Q233">
            <v>2602010</v>
          </cell>
          <cell r="R233">
            <v>5689540</v>
          </cell>
          <cell r="S233">
            <v>40544</v>
          </cell>
        </row>
        <row r="234">
          <cell r="A234">
            <v>800008</v>
          </cell>
          <cell r="B234">
            <v>2</v>
          </cell>
          <cell r="C234" t="str">
            <v>Selbecke</v>
          </cell>
          <cell r="D234" t="str">
            <v>LF</v>
          </cell>
          <cell r="E234" t="str">
            <v>LW</v>
          </cell>
          <cell r="F234">
            <v>5</v>
          </cell>
          <cell r="G234" t="str">
            <v/>
          </cell>
          <cell r="H234" t="str">
            <v/>
          </cell>
          <cell r="I234" t="str">
            <v/>
          </cell>
          <cell r="J234" t="str">
            <v/>
          </cell>
          <cell r="K234" t="str">
            <v/>
          </cell>
          <cell r="L234" t="str">
            <v/>
          </cell>
          <cell r="M234" t="str">
            <v/>
          </cell>
          <cell r="N234" t="str">
            <v/>
          </cell>
          <cell r="O234" t="str">
            <v/>
          </cell>
          <cell r="P234" t="str">
            <v/>
          </cell>
          <cell r="Q234">
            <v>2603953</v>
          </cell>
          <cell r="R234">
            <v>5690192</v>
          </cell>
          <cell r="S234">
            <v>40544</v>
          </cell>
        </row>
        <row r="235">
          <cell r="A235">
            <v>800009</v>
          </cell>
          <cell r="B235">
            <v>1</v>
          </cell>
          <cell r="C235" t="str">
            <v>Selbecke</v>
          </cell>
          <cell r="D235" t="str">
            <v>LF</v>
          </cell>
          <cell r="E235" t="str">
            <v>F</v>
          </cell>
          <cell r="F235">
            <v>4</v>
          </cell>
          <cell r="G235" t="str">
            <v/>
          </cell>
          <cell r="H235" t="str">
            <v/>
          </cell>
          <cell r="I235" t="str">
            <v/>
          </cell>
          <cell r="J235" t="str">
            <v/>
          </cell>
          <cell r="K235" t="str">
            <v/>
          </cell>
          <cell r="L235" t="str">
            <v/>
          </cell>
          <cell r="M235" t="str">
            <v/>
          </cell>
          <cell r="N235" t="str">
            <v/>
          </cell>
          <cell r="O235" t="str">
            <v/>
          </cell>
          <cell r="P235" t="str">
            <v/>
          </cell>
          <cell r="Q235">
            <v>2602700</v>
          </cell>
          <cell r="R235">
            <v>5688800</v>
          </cell>
          <cell r="S235">
            <v>40544</v>
          </cell>
        </row>
        <row r="236">
          <cell r="A236">
            <v>900001</v>
          </cell>
          <cell r="B236">
            <v>40</v>
          </cell>
          <cell r="C236" t="str">
            <v>Wehringhausen</v>
          </cell>
          <cell r="D236" t="str">
            <v>B</v>
          </cell>
          <cell r="E236" t="str">
            <v>G</v>
          </cell>
          <cell r="F236">
            <v>3</v>
          </cell>
          <cell r="G236" t="str">
            <v/>
          </cell>
          <cell r="H236" t="str">
            <v/>
          </cell>
          <cell r="I236" t="str">
            <v/>
          </cell>
          <cell r="J236" t="str">
            <v/>
          </cell>
          <cell r="K236">
            <v>14</v>
          </cell>
          <cell r="L236" t="str">
            <v>einfache Lage</v>
          </cell>
          <cell r="M236" t="str">
            <v/>
          </cell>
          <cell r="N236">
            <v>10000</v>
          </cell>
          <cell r="O236" t="str">
            <v/>
          </cell>
          <cell r="P236" t="str">
            <v/>
          </cell>
          <cell r="Q236">
            <v>2601157</v>
          </cell>
          <cell r="R236">
            <v>5692146</v>
          </cell>
          <cell r="S236">
            <v>40544</v>
          </cell>
        </row>
        <row r="237">
          <cell r="A237">
            <v>900002</v>
          </cell>
          <cell r="B237">
            <v>100</v>
          </cell>
          <cell r="C237" t="str">
            <v>Wehringhausen</v>
          </cell>
          <cell r="D237" t="str">
            <v>B</v>
          </cell>
          <cell r="E237" t="str">
            <v>MI</v>
          </cell>
          <cell r="F237">
            <v>2</v>
          </cell>
          <cell r="G237" t="str">
            <v/>
          </cell>
          <cell r="H237" t="str">
            <v>III-V</v>
          </cell>
          <cell r="I237">
            <v>2.4</v>
          </cell>
          <cell r="J237">
            <v>25</v>
          </cell>
          <cell r="K237">
            <v>9</v>
          </cell>
          <cell r="L237" t="str">
            <v>einfache Lage</v>
          </cell>
          <cell r="M237" t="str">
            <v/>
          </cell>
          <cell r="N237" t="str">
            <v/>
          </cell>
          <cell r="O237" t="str">
            <v/>
          </cell>
          <cell r="P237" t="str">
            <v/>
          </cell>
          <cell r="Q237">
            <v>2601419</v>
          </cell>
          <cell r="R237">
            <v>5692256</v>
          </cell>
          <cell r="S237">
            <v>40544</v>
          </cell>
        </row>
        <row r="238">
          <cell r="A238">
            <v>900003</v>
          </cell>
          <cell r="B238">
            <v>120</v>
          </cell>
          <cell r="C238" t="str">
            <v>Wehringhausen</v>
          </cell>
          <cell r="D238" t="str">
            <v>B</v>
          </cell>
          <cell r="E238" t="str">
            <v>W</v>
          </cell>
          <cell r="F238">
            <v>2</v>
          </cell>
          <cell r="G238" t="str">
            <v/>
          </cell>
          <cell r="H238" t="str">
            <v>III-V</v>
          </cell>
          <cell r="I238">
            <v>2</v>
          </cell>
          <cell r="J238">
            <v>30</v>
          </cell>
          <cell r="K238">
            <v>14</v>
          </cell>
          <cell r="L238" t="str">
            <v>einfache Lage</v>
          </cell>
          <cell r="M238" t="str">
            <v/>
          </cell>
          <cell r="N238" t="str">
            <v/>
          </cell>
          <cell r="O238" t="str">
            <v/>
          </cell>
          <cell r="P238" t="str">
            <v/>
          </cell>
          <cell r="Q238">
            <v>2601283</v>
          </cell>
          <cell r="R238">
            <v>5691646</v>
          </cell>
          <cell r="S238">
            <v>40544</v>
          </cell>
        </row>
        <row r="239">
          <cell r="A239">
            <v>900004</v>
          </cell>
          <cell r="B239">
            <v>150</v>
          </cell>
          <cell r="C239" t="str">
            <v>Wehringhausen</v>
          </cell>
          <cell r="D239" t="str">
            <v>B</v>
          </cell>
          <cell r="E239" t="str">
            <v>W</v>
          </cell>
          <cell r="F239">
            <v>2</v>
          </cell>
          <cell r="G239" t="str">
            <v/>
          </cell>
          <cell r="H239" t="str">
            <v>II-III</v>
          </cell>
          <cell r="I239">
            <v>1</v>
          </cell>
          <cell r="J239">
            <v>30</v>
          </cell>
          <cell r="K239">
            <v>22</v>
          </cell>
          <cell r="L239" t="str">
            <v>mittlere Lage</v>
          </cell>
          <cell r="M239" t="str">
            <v/>
          </cell>
          <cell r="N239" t="str">
            <v/>
          </cell>
          <cell r="O239" t="str">
            <v/>
          </cell>
          <cell r="P239" t="str">
            <v/>
          </cell>
          <cell r="Q239">
            <v>2601525</v>
          </cell>
          <cell r="R239">
            <v>5691525</v>
          </cell>
          <cell r="S239">
            <v>40544</v>
          </cell>
        </row>
        <row r="240">
          <cell r="A240">
            <v>900005</v>
          </cell>
          <cell r="B240">
            <v>170</v>
          </cell>
          <cell r="C240" t="str">
            <v>Wehringhausen</v>
          </cell>
          <cell r="D240" t="str">
            <v>B</v>
          </cell>
          <cell r="E240" t="str">
            <v>W</v>
          </cell>
          <cell r="F240">
            <v>1</v>
          </cell>
          <cell r="G240" t="str">
            <v/>
          </cell>
          <cell r="H240" t="str">
            <v>II-III</v>
          </cell>
          <cell r="I240">
            <v>0.6</v>
          </cell>
          <cell r="J240">
            <v>40</v>
          </cell>
          <cell r="K240">
            <v>24</v>
          </cell>
          <cell r="L240" t="str">
            <v>gute Lage</v>
          </cell>
          <cell r="M240" t="str">
            <v/>
          </cell>
          <cell r="N240">
            <v>700</v>
          </cell>
          <cell r="O240" t="str">
            <v/>
          </cell>
          <cell r="P240" t="str">
            <v/>
          </cell>
          <cell r="Q240">
            <v>2601697</v>
          </cell>
          <cell r="R240">
            <v>5691404</v>
          </cell>
          <cell r="S240">
            <v>40544</v>
          </cell>
        </row>
        <row r="241">
          <cell r="A241">
            <v>900006</v>
          </cell>
          <cell r="B241">
            <v>180</v>
          </cell>
          <cell r="C241" t="str">
            <v>Wehringhausen</v>
          </cell>
          <cell r="D241" t="str">
            <v>B</v>
          </cell>
          <cell r="E241" t="str">
            <v>W</v>
          </cell>
          <cell r="F241">
            <v>1</v>
          </cell>
          <cell r="G241" t="str">
            <v/>
          </cell>
          <cell r="H241" t="str">
            <v>I</v>
          </cell>
          <cell r="I241">
            <v>0.3</v>
          </cell>
          <cell r="J241">
            <v>35</v>
          </cell>
          <cell r="K241">
            <v>26</v>
          </cell>
          <cell r="L241" t="str">
            <v>gute Lage</v>
          </cell>
          <cell r="M241" t="str">
            <v/>
          </cell>
          <cell r="N241">
            <v>700</v>
          </cell>
          <cell r="O241" t="str">
            <v/>
          </cell>
          <cell r="P241" t="str">
            <v/>
          </cell>
          <cell r="Q241">
            <v>2601790</v>
          </cell>
          <cell r="R241">
            <v>5691494</v>
          </cell>
          <cell r="S241">
            <v>40544</v>
          </cell>
        </row>
        <row r="242">
          <cell r="A242">
            <v>900007</v>
          </cell>
          <cell r="B242">
            <v>125</v>
          </cell>
          <cell r="C242" t="str">
            <v>Wehringhausen</v>
          </cell>
          <cell r="D242" t="str">
            <v>B</v>
          </cell>
          <cell r="E242" t="str">
            <v>W</v>
          </cell>
          <cell r="F242">
            <v>2</v>
          </cell>
          <cell r="G242" t="str">
            <v/>
          </cell>
          <cell r="H242" t="str">
            <v>III-V</v>
          </cell>
          <cell r="I242">
            <v>2.8</v>
          </cell>
          <cell r="J242">
            <v>20</v>
          </cell>
          <cell r="K242">
            <v>13</v>
          </cell>
          <cell r="L242" t="str">
            <v>einfache Lage</v>
          </cell>
          <cell r="M242" t="str">
            <v/>
          </cell>
          <cell r="N242" t="str">
            <v/>
          </cell>
          <cell r="O242" t="str">
            <v/>
          </cell>
          <cell r="P242" t="str">
            <v/>
          </cell>
          <cell r="Q242">
            <v>2601483</v>
          </cell>
          <cell r="R242">
            <v>5691964</v>
          </cell>
          <cell r="S242">
            <v>40544</v>
          </cell>
        </row>
        <row r="243">
          <cell r="A243">
            <v>900008</v>
          </cell>
          <cell r="B243">
            <v>110</v>
          </cell>
          <cell r="C243" t="str">
            <v>Wehringhausen</v>
          </cell>
          <cell r="D243" t="str">
            <v>B</v>
          </cell>
          <cell r="E243" t="str">
            <v>W</v>
          </cell>
          <cell r="F243">
            <v>2</v>
          </cell>
          <cell r="G243" t="str">
            <v/>
          </cell>
          <cell r="H243" t="str">
            <v>III-V</v>
          </cell>
          <cell r="I243">
            <v>2</v>
          </cell>
          <cell r="J243">
            <v>25</v>
          </cell>
          <cell r="K243">
            <v>11</v>
          </cell>
          <cell r="L243" t="str">
            <v>einfache Lage</v>
          </cell>
          <cell r="M243" t="str">
            <v/>
          </cell>
          <cell r="N243" t="str">
            <v/>
          </cell>
          <cell r="O243" t="str">
            <v/>
          </cell>
          <cell r="P243" t="str">
            <v/>
          </cell>
          <cell r="Q243">
            <v>2601568</v>
          </cell>
          <cell r="R243">
            <v>5692171</v>
          </cell>
          <cell r="S243">
            <v>40544</v>
          </cell>
        </row>
        <row r="244">
          <cell r="A244">
            <v>900009</v>
          </cell>
          <cell r="B244">
            <v>155</v>
          </cell>
          <cell r="C244" t="str">
            <v>Wehringhausen</v>
          </cell>
          <cell r="D244" t="str">
            <v>B</v>
          </cell>
          <cell r="E244" t="str">
            <v>MI</v>
          </cell>
          <cell r="F244">
            <v>2</v>
          </cell>
          <cell r="G244" t="str">
            <v/>
          </cell>
          <cell r="H244" t="str">
            <v>III-V</v>
          </cell>
          <cell r="I244">
            <v>3</v>
          </cell>
          <cell r="J244">
            <v>20</v>
          </cell>
          <cell r="K244">
            <v>14</v>
          </cell>
          <cell r="L244" t="str">
            <v>einfache Lage</v>
          </cell>
          <cell r="M244" t="str">
            <v/>
          </cell>
          <cell r="N244" t="str">
            <v/>
          </cell>
          <cell r="O244" t="str">
            <v/>
          </cell>
          <cell r="P244" t="str">
            <v/>
          </cell>
          <cell r="Q244">
            <v>2601748</v>
          </cell>
          <cell r="R244">
            <v>5692164</v>
          </cell>
          <cell r="S244">
            <v>40544</v>
          </cell>
        </row>
        <row r="245">
          <cell r="A245">
            <v>900010</v>
          </cell>
          <cell r="B245">
            <v>135</v>
          </cell>
          <cell r="C245" t="str">
            <v>Wehringhausen</v>
          </cell>
          <cell r="D245" t="str">
            <v>B</v>
          </cell>
          <cell r="E245" t="str">
            <v>W</v>
          </cell>
          <cell r="F245">
            <v>2</v>
          </cell>
          <cell r="G245" t="str">
            <v/>
          </cell>
          <cell r="H245" t="str">
            <v>III-V</v>
          </cell>
          <cell r="I245">
            <v>2</v>
          </cell>
          <cell r="J245">
            <v>30</v>
          </cell>
          <cell r="K245">
            <v>18</v>
          </cell>
          <cell r="L245" t="str">
            <v>mittlere Lage</v>
          </cell>
          <cell r="M245" t="str">
            <v/>
          </cell>
          <cell r="N245" t="str">
            <v/>
          </cell>
          <cell r="O245" t="str">
            <v/>
          </cell>
          <cell r="P245" t="str">
            <v/>
          </cell>
          <cell r="Q245">
            <v>2601770</v>
          </cell>
          <cell r="R245">
            <v>5692095</v>
          </cell>
          <cell r="S245">
            <v>40544</v>
          </cell>
        </row>
        <row r="246">
          <cell r="A246">
            <v>900011</v>
          </cell>
          <cell r="B246">
            <v>160</v>
          </cell>
          <cell r="C246" t="str">
            <v>Wehringhausen</v>
          </cell>
          <cell r="D246" t="str">
            <v>B</v>
          </cell>
          <cell r="E246" t="str">
            <v>W</v>
          </cell>
          <cell r="F246">
            <v>2</v>
          </cell>
          <cell r="G246" t="str">
            <v/>
          </cell>
          <cell r="H246" t="str">
            <v>III-IV</v>
          </cell>
          <cell r="I246">
            <v>1.7</v>
          </cell>
          <cell r="J246">
            <v>35</v>
          </cell>
          <cell r="K246">
            <v>20</v>
          </cell>
          <cell r="L246" t="str">
            <v>mittlere Lage</v>
          </cell>
          <cell r="M246" t="str">
            <v/>
          </cell>
          <cell r="N246" t="str">
            <v/>
          </cell>
          <cell r="O246" t="str">
            <v/>
          </cell>
          <cell r="P246" t="str">
            <v/>
          </cell>
          <cell r="Q246">
            <v>2601772</v>
          </cell>
          <cell r="R246">
            <v>5691839</v>
          </cell>
          <cell r="S246">
            <v>40544</v>
          </cell>
        </row>
        <row r="247">
          <cell r="A247">
            <v>900012</v>
          </cell>
          <cell r="B247">
            <v>215</v>
          </cell>
          <cell r="C247" t="str">
            <v>Wehringhausen</v>
          </cell>
          <cell r="D247" t="str">
            <v>B</v>
          </cell>
          <cell r="E247" t="str">
            <v>W</v>
          </cell>
          <cell r="F247">
            <v>1</v>
          </cell>
          <cell r="G247" t="str">
            <v/>
          </cell>
          <cell r="H247" t="str">
            <v>II</v>
          </cell>
          <cell r="I247">
            <v>0.7</v>
          </cell>
          <cell r="J247">
            <v>35</v>
          </cell>
          <cell r="K247">
            <v>25</v>
          </cell>
          <cell r="L247" t="str">
            <v>gute Lage</v>
          </cell>
          <cell r="M247" t="str">
            <v/>
          </cell>
          <cell r="N247">
            <v>600</v>
          </cell>
          <cell r="O247" t="str">
            <v/>
          </cell>
          <cell r="P247" t="str">
            <v/>
          </cell>
          <cell r="Q247">
            <v>2601870</v>
          </cell>
          <cell r="R247">
            <v>5691947</v>
          </cell>
          <cell r="S247">
            <v>40544</v>
          </cell>
        </row>
        <row r="248">
          <cell r="A248">
            <v>900013</v>
          </cell>
          <cell r="B248">
            <v>225</v>
          </cell>
          <cell r="C248" t="str">
            <v>Wehringhausen</v>
          </cell>
          <cell r="D248" t="str">
            <v>B</v>
          </cell>
          <cell r="E248" t="str">
            <v>W</v>
          </cell>
          <cell r="F248">
            <v>1</v>
          </cell>
          <cell r="G248" t="str">
            <v/>
          </cell>
          <cell r="H248" t="str">
            <v>II</v>
          </cell>
          <cell r="I248">
            <v>0.7</v>
          </cell>
          <cell r="J248">
            <v>40</v>
          </cell>
          <cell r="K248">
            <v>27</v>
          </cell>
          <cell r="L248" t="str">
            <v>gute Lage</v>
          </cell>
          <cell r="M248" t="str">
            <v/>
          </cell>
          <cell r="N248">
            <v>800</v>
          </cell>
          <cell r="O248" t="str">
            <v/>
          </cell>
          <cell r="P248" t="str">
            <v/>
          </cell>
          <cell r="Q248">
            <v>2602039</v>
          </cell>
          <cell r="R248">
            <v>5691874</v>
          </cell>
          <cell r="S248">
            <v>40544</v>
          </cell>
        </row>
        <row r="249">
          <cell r="A249">
            <v>900014</v>
          </cell>
          <cell r="B249">
            <v>180</v>
          </cell>
          <cell r="C249" t="str">
            <v>Wehringhausen</v>
          </cell>
          <cell r="D249" t="str">
            <v>B</v>
          </cell>
          <cell r="E249" t="str">
            <v>MI</v>
          </cell>
          <cell r="F249">
            <v>2</v>
          </cell>
          <cell r="G249" t="str">
            <v/>
          </cell>
          <cell r="H249" t="str">
            <v>II-V</v>
          </cell>
          <cell r="I249">
            <v>1</v>
          </cell>
          <cell r="J249" t="str">
            <v/>
          </cell>
          <cell r="K249" t="str">
            <v/>
          </cell>
          <cell r="L249" t="str">
            <v/>
          </cell>
          <cell r="M249" t="str">
            <v/>
          </cell>
          <cell r="N249" t="str">
            <v/>
          </cell>
          <cell r="O249" t="str">
            <v/>
          </cell>
          <cell r="P249" t="str">
            <v/>
          </cell>
          <cell r="Q249">
            <v>2602605</v>
          </cell>
          <cell r="R249">
            <v>5692055</v>
          </cell>
          <cell r="S249">
            <v>40544</v>
          </cell>
        </row>
        <row r="250">
          <cell r="A250">
            <v>900015</v>
          </cell>
          <cell r="B250">
            <v>180</v>
          </cell>
          <cell r="C250" t="str">
            <v>Wehringhausen</v>
          </cell>
          <cell r="D250" t="str">
            <v>B</v>
          </cell>
          <cell r="E250" t="str">
            <v>W</v>
          </cell>
          <cell r="F250">
            <v>1</v>
          </cell>
          <cell r="G250" t="str">
            <v/>
          </cell>
          <cell r="H250" t="str">
            <v>I-II</v>
          </cell>
          <cell r="I250">
            <v>0.6</v>
          </cell>
          <cell r="J250">
            <v>25</v>
          </cell>
          <cell r="K250" t="str">
            <v/>
          </cell>
          <cell r="L250" t="str">
            <v/>
          </cell>
          <cell r="M250" t="str">
            <v/>
          </cell>
          <cell r="N250">
            <v>700</v>
          </cell>
          <cell r="O250" t="str">
            <v/>
          </cell>
          <cell r="P250" t="str">
            <v/>
          </cell>
          <cell r="Q250">
            <v>2602422</v>
          </cell>
          <cell r="R250">
            <v>5692095</v>
          </cell>
          <cell r="S250">
            <v>40544</v>
          </cell>
        </row>
        <row r="251">
          <cell r="A251">
            <v>900016</v>
          </cell>
          <cell r="B251" t="str">
            <v>--</v>
          </cell>
          <cell r="C251" t="str">
            <v>Wehringhausen</v>
          </cell>
          <cell r="D251" t="str">
            <v>SF</v>
          </cell>
          <cell r="E251" t="str">
            <v>SN</v>
          </cell>
          <cell r="F251" t="str">
            <v/>
          </cell>
          <cell r="G251" t="str">
            <v/>
          </cell>
          <cell r="H251" t="str">
            <v/>
          </cell>
          <cell r="I251" t="str">
            <v/>
          </cell>
          <cell r="J251" t="str">
            <v/>
          </cell>
          <cell r="K251" t="str">
            <v/>
          </cell>
          <cell r="L251" t="str">
            <v/>
          </cell>
          <cell r="M251" t="str">
            <v/>
          </cell>
          <cell r="N251" t="str">
            <v/>
          </cell>
          <cell r="O251" t="str">
            <v/>
          </cell>
          <cell r="P251" t="str">
            <v/>
          </cell>
          <cell r="Q251">
            <v>2602320</v>
          </cell>
          <cell r="R251">
            <v>5691950</v>
          </cell>
          <cell r="S251">
            <v>40544</v>
          </cell>
        </row>
        <row r="252">
          <cell r="A252">
            <v>900017</v>
          </cell>
          <cell r="B252">
            <v>15</v>
          </cell>
          <cell r="C252" t="str">
            <v>Wehringhausen</v>
          </cell>
          <cell r="D252" t="str">
            <v>LF</v>
          </cell>
          <cell r="E252" t="str">
            <v>LW</v>
          </cell>
          <cell r="F252">
            <v>5</v>
          </cell>
          <cell r="G252" t="str">
            <v/>
          </cell>
          <cell r="H252" t="str">
            <v/>
          </cell>
          <cell r="I252" t="str">
            <v/>
          </cell>
          <cell r="J252" t="str">
            <v/>
          </cell>
          <cell r="K252" t="str">
            <v/>
          </cell>
          <cell r="L252" t="str">
            <v/>
          </cell>
          <cell r="M252" t="str">
            <v/>
          </cell>
          <cell r="N252" t="str">
            <v/>
          </cell>
          <cell r="O252" t="str">
            <v/>
          </cell>
          <cell r="P252" t="str">
            <v/>
          </cell>
          <cell r="Q252">
            <v>2601800</v>
          </cell>
          <cell r="R252">
            <v>5691200</v>
          </cell>
          <cell r="S252">
            <v>40544</v>
          </cell>
        </row>
        <row r="253">
          <cell r="A253">
            <v>900018</v>
          </cell>
          <cell r="B253">
            <v>15</v>
          </cell>
          <cell r="C253" t="str">
            <v>Wehringhausen</v>
          </cell>
          <cell r="D253" t="str">
            <v>LF</v>
          </cell>
          <cell r="E253" t="str">
            <v>LW</v>
          </cell>
          <cell r="F253">
            <v>5</v>
          </cell>
          <cell r="G253" t="str">
            <v/>
          </cell>
          <cell r="H253" t="str">
            <v/>
          </cell>
          <cell r="I253" t="str">
            <v/>
          </cell>
          <cell r="J253" t="str">
            <v/>
          </cell>
          <cell r="K253" t="str">
            <v/>
          </cell>
          <cell r="L253" t="str">
            <v/>
          </cell>
          <cell r="M253" t="str">
            <v/>
          </cell>
          <cell r="N253" t="str">
            <v/>
          </cell>
          <cell r="O253" t="str">
            <v/>
          </cell>
          <cell r="P253" t="str">
            <v/>
          </cell>
          <cell r="Q253">
            <v>2601360</v>
          </cell>
          <cell r="R253">
            <v>5691440</v>
          </cell>
          <cell r="S253">
            <v>40544</v>
          </cell>
        </row>
        <row r="254">
          <cell r="A254">
            <v>900019</v>
          </cell>
          <cell r="B254">
            <v>15</v>
          </cell>
          <cell r="C254" t="str">
            <v>Wehringhausen</v>
          </cell>
          <cell r="D254" t="str">
            <v>LF</v>
          </cell>
          <cell r="E254" t="str">
            <v>LW</v>
          </cell>
          <cell r="F254">
            <v>5</v>
          </cell>
          <cell r="G254" t="str">
            <v/>
          </cell>
          <cell r="H254" t="str">
            <v/>
          </cell>
          <cell r="I254" t="str">
            <v/>
          </cell>
          <cell r="J254" t="str">
            <v/>
          </cell>
          <cell r="K254" t="str">
            <v/>
          </cell>
          <cell r="L254" t="str">
            <v/>
          </cell>
          <cell r="M254" t="str">
            <v/>
          </cell>
          <cell r="N254" t="str">
            <v/>
          </cell>
          <cell r="O254" t="str">
            <v/>
          </cell>
          <cell r="P254" t="str">
            <v/>
          </cell>
          <cell r="Q254">
            <v>2602440</v>
          </cell>
          <cell r="R254">
            <v>5691670</v>
          </cell>
          <cell r="S254">
            <v>40544</v>
          </cell>
        </row>
        <row r="255">
          <cell r="A255">
            <v>900020</v>
          </cell>
          <cell r="B255">
            <v>50</v>
          </cell>
          <cell r="C255" t="str">
            <v>Wehringhausen</v>
          </cell>
          <cell r="D255" t="str">
            <v>B</v>
          </cell>
          <cell r="E255" t="str">
            <v>W</v>
          </cell>
          <cell r="F255">
            <v>6</v>
          </cell>
          <cell r="G255" t="str">
            <v>ASB</v>
          </cell>
          <cell r="H255" t="str">
            <v>I-II</v>
          </cell>
          <cell r="I255" t="str">
            <v/>
          </cell>
          <cell r="J255" t="str">
            <v/>
          </cell>
          <cell r="K255" t="str">
            <v/>
          </cell>
          <cell r="L255" t="str">
            <v/>
          </cell>
          <cell r="M255" t="str">
            <v/>
          </cell>
          <cell r="N255">
            <v>1000</v>
          </cell>
          <cell r="O255" t="str">
            <v/>
          </cell>
          <cell r="P255" t="str">
            <v/>
          </cell>
          <cell r="Q255">
            <v>2602550</v>
          </cell>
          <cell r="R255">
            <v>5691710</v>
          </cell>
          <cell r="S255">
            <v>40544</v>
          </cell>
        </row>
        <row r="256">
          <cell r="A256">
            <v>900021</v>
          </cell>
          <cell r="B256">
            <v>50</v>
          </cell>
          <cell r="C256" t="str">
            <v>Wehringhausen</v>
          </cell>
          <cell r="D256" t="str">
            <v>B</v>
          </cell>
          <cell r="E256" t="str">
            <v>W</v>
          </cell>
          <cell r="F256">
            <v>6</v>
          </cell>
          <cell r="G256" t="str">
            <v>ASB</v>
          </cell>
          <cell r="H256" t="str">
            <v>I-II</v>
          </cell>
          <cell r="I256" t="str">
            <v/>
          </cell>
          <cell r="J256" t="str">
            <v/>
          </cell>
          <cell r="K256" t="str">
            <v/>
          </cell>
          <cell r="L256" t="str">
            <v/>
          </cell>
          <cell r="M256" t="str">
            <v/>
          </cell>
          <cell r="N256">
            <v>1000</v>
          </cell>
          <cell r="O256" t="str">
            <v/>
          </cell>
          <cell r="P256" t="str">
            <v/>
          </cell>
          <cell r="Q256">
            <v>2601660</v>
          </cell>
          <cell r="R256">
            <v>5690930</v>
          </cell>
          <cell r="S256">
            <v>40544</v>
          </cell>
        </row>
        <row r="257">
          <cell r="A257">
            <v>900022</v>
          </cell>
          <cell r="B257">
            <v>1</v>
          </cell>
          <cell r="C257" t="str">
            <v>Wehringhausen</v>
          </cell>
          <cell r="D257" t="str">
            <v>LF</v>
          </cell>
          <cell r="E257" t="str">
            <v>F</v>
          </cell>
          <cell r="F257">
            <v>4</v>
          </cell>
          <cell r="G257" t="str">
            <v/>
          </cell>
          <cell r="H257" t="str">
            <v/>
          </cell>
          <cell r="I257" t="str">
            <v/>
          </cell>
          <cell r="J257" t="str">
            <v/>
          </cell>
          <cell r="K257" t="str">
            <v/>
          </cell>
          <cell r="L257" t="str">
            <v/>
          </cell>
          <cell r="M257" t="str">
            <v/>
          </cell>
          <cell r="N257" t="str">
            <v/>
          </cell>
          <cell r="O257" t="str">
            <v/>
          </cell>
          <cell r="P257" t="str">
            <v/>
          </cell>
          <cell r="Q257">
            <v>2602000</v>
          </cell>
          <cell r="R257">
            <v>5690800</v>
          </cell>
          <cell r="S257">
            <v>40544</v>
          </cell>
        </row>
        <row r="258">
          <cell r="A258">
            <v>1000001</v>
          </cell>
          <cell r="B258">
            <v>90</v>
          </cell>
          <cell r="C258" t="str">
            <v>Tücking-Kuhlerkamp</v>
          </cell>
          <cell r="D258" t="str">
            <v>B</v>
          </cell>
          <cell r="E258" t="str">
            <v>W</v>
          </cell>
          <cell r="F258">
            <v>1</v>
          </cell>
          <cell r="G258" t="str">
            <v/>
          </cell>
          <cell r="H258" t="str">
            <v>I</v>
          </cell>
          <cell r="I258">
            <v>0.2</v>
          </cell>
          <cell r="J258">
            <v>35</v>
          </cell>
          <cell r="K258">
            <v>23</v>
          </cell>
          <cell r="L258" t="str">
            <v>mittlere Lage</v>
          </cell>
          <cell r="M258" t="str">
            <v/>
          </cell>
          <cell r="N258">
            <v>1200</v>
          </cell>
          <cell r="O258" t="str">
            <v/>
          </cell>
          <cell r="P258" t="str">
            <v/>
          </cell>
          <cell r="Q258">
            <v>2599750</v>
          </cell>
          <cell r="R258">
            <v>5693094</v>
          </cell>
          <cell r="S258">
            <v>40544</v>
          </cell>
        </row>
        <row r="259">
          <cell r="A259">
            <v>1000002</v>
          </cell>
          <cell r="B259">
            <v>170</v>
          </cell>
          <cell r="C259" t="str">
            <v>Tücking-Kuhlerkamp</v>
          </cell>
          <cell r="D259" t="str">
            <v>B</v>
          </cell>
          <cell r="E259" t="str">
            <v>W</v>
          </cell>
          <cell r="F259">
            <v>1</v>
          </cell>
          <cell r="G259" t="str">
            <v/>
          </cell>
          <cell r="H259" t="str">
            <v>I-II</v>
          </cell>
          <cell r="I259">
            <v>0.3</v>
          </cell>
          <cell r="J259">
            <v>40</v>
          </cell>
          <cell r="K259">
            <v>26</v>
          </cell>
          <cell r="L259" t="str">
            <v>gute Lage</v>
          </cell>
          <cell r="M259" t="str">
            <v/>
          </cell>
          <cell r="N259">
            <v>1200</v>
          </cell>
          <cell r="O259" t="str">
            <v/>
          </cell>
          <cell r="P259" t="str">
            <v/>
          </cell>
          <cell r="Q259">
            <v>2599583</v>
          </cell>
          <cell r="R259">
            <v>5692452</v>
          </cell>
          <cell r="S259">
            <v>40544</v>
          </cell>
        </row>
        <row r="260">
          <cell r="A260">
            <v>1000003</v>
          </cell>
          <cell r="B260">
            <v>230</v>
          </cell>
          <cell r="C260" t="str">
            <v>Tücking-Kuhlerkamp</v>
          </cell>
          <cell r="D260" t="str">
            <v>B</v>
          </cell>
          <cell r="E260" t="str">
            <v>W</v>
          </cell>
          <cell r="F260">
            <v>2</v>
          </cell>
          <cell r="G260" t="str">
            <v/>
          </cell>
          <cell r="H260" t="str">
            <v>II-III</v>
          </cell>
          <cell r="I260">
            <v>1.2</v>
          </cell>
          <cell r="J260">
            <v>25</v>
          </cell>
          <cell r="K260">
            <v>21</v>
          </cell>
          <cell r="L260" t="str">
            <v>mittlere Lage</v>
          </cell>
          <cell r="M260" t="str">
            <v/>
          </cell>
          <cell r="N260" t="str">
            <v/>
          </cell>
          <cell r="O260" t="str">
            <v/>
          </cell>
          <cell r="P260" t="str">
            <v/>
          </cell>
          <cell r="Q260">
            <v>2599800</v>
          </cell>
          <cell r="R260">
            <v>5692418</v>
          </cell>
          <cell r="S260">
            <v>40544</v>
          </cell>
        </row>
        <row r="261">
          <cell r="A261">
            <v>1000004</v>
          </cell>
          <cell r="B261">
            <v>250</v>
          </cell>
          <cell r="C261" t="str">
            <v>Tücking-Kuhlerkamp</v>
          </cell>
          <cell r="D261" t="str">
            <v>B</v>
          </cell>
          <cell r="E261" t="str">
            <v>W</v>
          </cell>
          <cell r="F261">
            <v>1</v>
          </cell>
          <cell r="G261" t="str">
            <v/>
          </cell>
          <cell r="H261" t="str">
            <v>I-II</v>
          </cell>
          <cell r="I261">
            <v>0.7</v>
          </cell>
          <cell r="J261">
            <v>25</v>
          </cell>
          <cell r="K261">
            <v>25</v>
          </cell>
          <cell r="L261" t="str">
            <v>gute Lage</v>
          </cell>
          <cell r="M261" t="str">
            <v/>
          </cell>
          <cell r="N261">
            <v>300</v>
          </cell>
          <cell r="O261" t="str">
            <v/>
          </cell>
          <cell r="P261" t="str">
            <v/>
          </cell>
          <cell r="Q261">
            <v>2599727</v>
          </cell>
          <cell r="R261">
            <v>5692369</v>
          </cell>
          <cell r="S261">
            <v>40544</v>
          </cell>
        </row>
        <row r="262">
          <cell r="A262">
            <v>1000005</v>
          </cell>
          <cell r="B262">
            <v>170</v>
          </cell>
          <cell r="C262" t="str">
            <v>Tücking-Kuhlerkamp</v>
          </cell>
          <cell r="D262" t="str">
            <v>B</v>
          </cell>
          <cell r="E262" t="str">
            <v>W</v>
          </cell>
          <cell r="F262">
            <v>1</v>
          </cell>
          <cell r="G262" t="str">
            <v/>
          </cell>
          <cell r="H262" t="str">
            <v>I-II</v>
          </cell>
          <cell r="I262">
            <v>0.8</v>
          </cell>
          <cell r="J262">
            <v>30</v>
          </cell>
          <cell r="K262">
            <v>22</v>
          </cell>
          <cell r="L262" t="str">
            <v>mittlere Lage</v>
          </cell>
          <cell r="M262" t="str">
            <v/>
          </cell>
          <cell r="N262" t="str">
            <v/>
          </cell>
          <cell r="O262" t="str">
            <v/>
          </cell>
          <cell r="P262" t="str">
            <v/>
          </cell>
          <cell r="Q262">
            <v>2599795</v>
          </cell>
          <cell r="R262">
            <v>5692258</v>
          </cell>
          <cell r="S262">
            <v>40544</v>
          </cell>
        </row>
        <row r="263">
          <cell r="A263">
            <v>1000006</v>
          </cell>
          <cell r="B263">
            <v>130</v>
          </cell>
          <cell r="C263" t="str">
            <v>Tücking-Kuhlerkamp</v>
          </cell>
          <cell r="D263" t="str">
            <v>B</v>
          </cell>
          <cell r="E263" t="str">
            <v>W</v>
          </cell>
          <cell r="F263">
            <v>1</v>
          </cell>
          <cell r="G263" t="str">
            <v/>
          </cell>
          <cell r="H263" t="str">
            <v>I-II</v>
          </cell>
          <cell r="I263">
            <v>0.4</v>
          </cell>
          <cell r="J263">
            <v>30</v>
          </cell>
          <cell r="K263">
            <v>18</v>
          </cell>
          <cell r="L263" t="str">
            <v>mittlere Lage</v>
          </cell>
          <cell r="M263" t="str">
            <v/>
          </cell>
          <cell r="N263">
            <v>600</v>
          </cell>
          <cell r="O263" t="str">
            <v/>
          </cell>
          <cell r="P263" t="str">
            <v/>
          </cell>
          <cell r="Q263">
            <v>2599750</v>
          </cell>
          <cell r="R263">
            <v>5692039</v>
          </cell>
          <cell r="S263">
            <v>40544</v>
          </cell>
        </row>
        <row r="264">
          <cell r="A264">
            <v>1000007</v>
          </cell>
          <cell r="B264">
            <v>115</v>
          </cell>
          <cell r="C264" t="str">
            <v>Tücking-Kuhlerkamp</v>
          </cell>
          <cell r="D264" t="str">
            <v>B</v>
          </cell>
          <cell r="E264" t="str">
            <v>W</v>
          </cell>
          <cell r="F264">
            <v>2</v>
          </cell>
          <cell r="G264" t="str">
            <v/>
          </cell>
          <cell r="H264" t="str">
            <v>III-VI</v>
          </cell>
          <cell r="I264">
            <v>0.8</v>
          </cell>
          <cell r="J264">
            <v>40</v>
          </cell>
          <cell r="K264">
            <v>16</v>
          </cell>
          <cell r="L264" t="str">
            <v>mittlere Lage</v>
          </cell>
          <cell r="M264" t="str">
            <v/>
          </cell>
          <cell r="N264" t="str">
            <v/>
          </cell>
          <cell r="O264" t="str">
            <v/>
          </cell>
          <cell r="P264" t="str">
            <v/>
          </cell>
          <cell r="Q264">
            <v>2599961</v>
          </cell>
          <cell r="R264">
            <v>5692116</v>
          </cell>
          <cell r="S264">
            <v>40544</v>
          </cell>
        </row>
        <row r="265">
          <cell r="A265">
            <v>1000008</v>
          </cell>
          <cell r="B265">
            <v>150</v>
          </cell>
          <cell r="C265" t="str">
            <v>Tücking-Kuhlerkamp</v>
          </cell>
          <cell r="D265" t="str">
            <v>B</v>
          </cell>
          <cell r="E265" t="str">
            <v>W</v>
          </cell>
          <cell r="F265">
            <v>1</v>
          </cell>
          <cell r="G265" t="str">
            <v/>
          </cell>
          <cell r="H265" t="str">
            <v>I-II</v>
          </cell>
          <cell r="I265">
            <v>0.8</v>
          </cell>
          <cell r="J265">
            <v>25</v>
          </cell>
          <cell r="K265">
            <v>20</v>
          </cell>
          <cell r="L265" t="str">
            <v>mittlere Lage</v>
          </cell>
          <cell r="M265" t="str">
            <v/>
          </cell>
          <cell r="N265">
            <v>200</v>
          </cell>
          <cell r="O265" t="str">
            <v/>
          </cell>
          <cell r="P265" t="str">
            <v/>
          </cell>
          <cell r="Q265">
            <v>2600185</v>
          </cell>
          <cell r="R265">
            <v>5692131</v>
          </cell>
          <cell r="S265">
            <v>40544</v>
          </cell>
        </row>
        <row r="266">
          <cell r="A266">
            <v>1000009</v>
          </cell>
          <cell r="B266">
            <v>130</v>
          </cell>
          <cell r="C266" t="str">
            <v>Tücking-Kuhlerkamp</v>
          </cell>
          <cell r="D266" t="str">
            <v>B</v>
          </cell>
          <cell r="E266" t="str">
            <v>W</v>
          </cell>
          <cell r="F266">
            <v>1</v>
          </cell>
          <cell r="G266" t="str">
            <v/>
          </cell>
          <cell r="H266" t="str">
            <v>I-II</v>
          </cell>
          <cell r="I266">
            <v>0.6</v>
          </cell>
          <cell r="J266">
            <v>30</v>
          </cell>
          <cell r="K266">
            <v>17</v>
          </cell>
          <cell r="L266" t="str">
            <v>mittlere Lage</v>
          </cell>
          <cell r="M266" t="str">
            <v/>
          </cell>
          <cell r="N266">
            <v>600</v>
          </cell>
          <cell r="O266" t="str">
            <v/>
          </cell>
          <cell r="P266" t="str">
            <v/>
          </cell>
          <cell r="Q266">
            <v>2599938</v>
          </cell>
          <cell r="R266">
            <v>5692365</v>
          </cell>
          <cell r="S266">
            <v>40544</v>
          </cell>
        </row>
        <row r="267">
          <cell r="A267">
            <v>1000010</v>
          </cell>
          <cell r="B267">
            <v>170</v>
          </cell>
          <cell r="C267" t="str">
            <v>Tücking-Kuhlerkamp</v>
          </cell>
          <cell r="D267" t="str">
            <v>B</v>
          </cell>
          <cell r="E267" t="str">
            <v>W</v>
          </cell>
          <cell r="F267">
            <v>1</v>
          </cell>
          <cell r="G267" t="str">
            <v/>
          </cell>
          <cell r="H267" t="str">
            <v>I-II</v>
          </cell>
          <cell r="I267">
            <v>0.4</v>
          </cell>
          <cell r="J267">
            <v>35</v>
          </cell>
          <cell r="K267">
            <v>23</v>
          </cell>
          <cell r="L267" t="str">
            <v>mittlere Lage</v>
          </cell>
          <cell r="M267" t="str">
            <v/>
          </cell>
          <cell r="N267">
            <v>600</v>
          </cell>
          <cell r="O267" t="str">
            <v/>
          </cell>
          <cell r="P267" t="str">
            <v/>
          </cell>
          <cell r="Q267">
            <v>2599998</v>
          </cell>
          <cell r="R267">
            <v>5692499.5</v>
          </cell>
          <cell r="S267">
            <v>40544</v>
          </cell>
        </row>
        <row r="268">
          <cell r="A268">
            <v>1000011</v>
          </cell>
          <cell r="B268">
            <v>150</v>
          </cell>
          <cell r="C268" t="str">
            <v>Tücking-Kuhlerkamp</v>
          </cell>
          <cell r="D268" t="str">
            <v>B</v>
          </cell>
          <cell r="E268" t="str">
            <v>W</v>
          </cell>
          <cell r="F268">
            <v>1</v>
          </cell>
          <cell r="G268" t="str">
            <v/>
          </cell>
          <cell r="H268" t="str">
            <v>I-II</v>
          </cell>
          <cell r="I268">
            <v>0.4</v>
          </cell>
          <cell r="J268">
            <v>35</v>
          </cell>
          <cell r="K268">
            <v>19</v>
          </cell>
          <cell r="L268" t="str">
            <v>mittlere Lage</v>
          </cell>
          <cell r="M268" t="str">
            <v/>
          </cell>
          <cell r="N268">
            <v>500</v>
          </cell>
          <cell r="O268" t="str">
            <v/>
          </cell>
          <cell r="P268" t="str">
            <v/>
          </cell>
          <cell r="Q268">
            <v>2600648</v>
          </cell>
          <cell r="R268">
            <v>5692217</v>
          </cell>
          <cell r="S268">
            <v>40544</v>
          </cell>
        </row>
        <row r="269">
          <cell r="A269">
            <v>1000012</v>
          </cell>
          <cell r="B269">
            <v>200</v>
          </cell>
          <cell r="C269" t="str">
            <v>Tücking-Kuhlerkamp</v>
          </cell>
          <cell r="D269" t="str">
            <v>B</v>
          </cell>
          <cell r="E269" t="str">
            <v>W</v>
          </cell>
          <cell r="F269">
            <v>1</v>
          </cell>
          <cell r="G269" t="str">
            <v/>
          </cell>
          <cell r="H269" t="str">
            <v>I</v>
          </cell>
          <cell r="I269">
            <v>0.4</v>
          </cell>
          <cell r="J269">
            <v>30</v>
          </cell>
          <cell r="K269">
            <v>25</v>
          </cell>
          <cell r="L269" t="str">
            <v>gute Lage</v>
          </cell>
          <cell r="M269" t="str">
            <v/>
          </cell>
          <cell r="N269">
            <v>300</v>
          </cell>
          <cell r="O269" t="str">
            <v/>
          </cell>
          <cell r="P269" t="str">
            <v/>
          </cell>
          <cell r="Q269">
            <v>2600787</v>
          </cell>
          <cell r="R269">
            <v>5692350</v>
          </cell>
          <cell r="S269">
            <v>40544</v>
          </cell>
        </row>
        <row r="270">
          <cell r="A270">
            <v>1000013</v>
          </cell>
          <cell r="B270">
            <v>100</v>
          </cell>
          <cell r="C270" t="str">
            <v>Tücking-Kuhlerkamp</v>
          </cell>
          <cell r="D270" t="str">
            <v>B</v>
          </cell>
          <cell r="E270" t="str">
            <v>W</v>
          </cell>
          <cell r="F270">
            <v>2</v>
          </cell>
          <cell r="G270" t="str">
            <v/>
          </cell>
          <cell r="H270" t="str">
            <v>II-III</v>
          </cell>
          <cell r="I270">
            <v>1</v>
          </cell>
          <cell r="J270">
            <v>25</v>
          </cell>
          <cell r="K270">
            <v>21</v>
          </cell>
          <cell r="L270" t="str">
            <v>mittlere Lage</v>
          </cell>
          <cell r="M270" t="str">
            <v/>
          </cell>
          <cell r="N270" t="str">
            <v/>
          </cell>
          <cell r="O270" t="str">
            <v/>
          </cell>
          <cell r="P270" t="str">
            <v/>
          </cell>
          <cell r="Q270">
            <v>2600975</v>
          </cell>
          <cell r="R270">
            <v>5692485</v>
          </cell>
          <cell r="S270">
            <v>40544</v>
          </cell>
        </row>
        <row r="271">
          <cell r="A271">
            <v>1000014</v>
          </cell>
          <cell r="B271">
            <v>120</v>
          </cell>
          <cell r="C271" t="str">
            <v>Tücking-Kuhlerkamp</v>
          </cell>
          <cell r="D271" t="str">
            <v>B</v>
          </cell>
          <cell r="E271" t="str">
            <v>W</v>
          </cell>
          <cell r="F271">
            <v>2</v>
          </cell>
          <cell r="G271" t="str">
            <v/>
          </cell>
          <cell r="H271" t="str">
            <v>III-IV</v>
          </cell>
          <cell r="I271">
            <v>1.1000000000000001</v>
          </cell>
          <cell r="J271">
            <v>35</v>
          </cell>
          <cell r="K271">
            <v>20</v>
          </cell>
          <cell r="L271" t="str">
            <v>mittlere Lage</v>
          </cell>
          <cell r="M271" t="str">
            <v/>
          </cell>
          <cell r="N271" t="str">
            <v/>
          </cell>
          <cell r="O271" t="str">
            <v/>
          </cell>
          <cell r="P271" t="str">
            <v/>
          </cell>
          <cell r="Q271">
            <v>2600899</v>
          </cell>
          <cell r="R271">
            <v>5692635</v>
          </cell>
          <cell r="S271">
            <v>40544</v>
          </cell>
        </row>
        <row r="272">
          <cell r="A272">
            <v>1000015</v>
          </cell>
          <cell r="B272">
            <v>190</v>
          </cell>
          <cell r="C272" t="str">
            <v>Tücking-Kuhlerkamp</v>
          </cell>
          <cell r="D272" t="str">
            <v>B</v>
          </cell>
          <cell r="E272" t="str">
            <v>W</v>
          </cell>
          <cell r="F272">
            <v>1</v>
          </cell>
          <cell r="G272" t="str">
            <v/>
          </cell>
          <cell r="H272" t="str">
            <v>I-II</v>
          </cell>
          <cell r="I272">
            <v>0.8</v>
          </cell>
          <cell r="J272">
            <v>25</v>
          </cell>
          <cell r="K272">
            <v>23</v>
          </cell>
          <cell r="L272" t="str">
            <v>mittlere Lage</v>
          </cell>
          <cell r="M272" t="str">
            <v/>
          </cell>
          <cell r="N272">
            <v>400</v>
          </cell>
          <cell r="O272" t="str">
            <v/>
          </cell>
          <cell r="P272" t="str">
            <v/>
          </cell>
          <cell r="Q272">
            <v>2600683</v>
          </cell>
          <cell r="R272">
            <v>5692724</v>
          </cell>
          <cell r="S272">
            <v>40544</v>
          </cell>
        </row>
        <row r="273">
          <cell r="A273">
            <v>1000016</v>
          </cell>
          <cell r="B273">
            <v>200</v>
          </cell>
          <cell r="C273" t="str">
            <v>Tücking-Kuhlerkamp</v>
          </cell>
          <cell r="D273" t="str">
            <v>B</v>
          </cell>
          <cell r="E273" t="str">
            <v>W</v>
          </cell>
          <cell r="F273">
            <v>1</v>
          </cell>
          <cell r="G273" t="str">
            <v/>
          </cell>
          <cell r="H273" t="str">
            <v>I-II</v>
          </cell>
          <cell r="I273">
            <v>0.7</v>
          </cell>
          <cell r="J273">
            <v>25</v>
          </cell>
          <cell r="K273">
            <v>24</v>
          </cell>
          <cell r="L273" t="str">
            <v>gute Lage</v>
          </cell>
          <cell r="M273" t="str">
            <v/>
          </cell>
          <cell r="N273">
            <v>300</v>
          </cell>
          <cell r="O273" t="str">
            <v/>
          </cell>
          <cell r="P273" t="str">
            <v/>
          </cell>
          <cell r="Q273">
            <v>2600504</v>
          </cell>
          <cell r="R273">
            <v>5692639</v>
          </cell>
          <cell r="S273">
            <v>40544</v>
          </cell>
        </row>
        <row r="274">
          <cell r="A274">
            <v>1000017</v>
          </cell>
          <cell r="B274">
            <v>120</v>
          </cell>
          <cell r="C274" t="str">
            <v>Tücking-Kuhlerkamp</v>
          </cell>
          <cell r="D274" t="str">
            <v>B</v>
          </cell>
          <cell r="E274" t="str">
            <v>W</v>
          </cell>
          <cell r="F274">
            <v>2</v>
          </cell>
          <cell r="G274" t="str">
            <v/>
          </cell>
          <cell r="H274" t="str">
            <v>III-V</v>
          </cell>
          <cell r="I274">
            <v>1.3</v>
          </cell>
          <cell r="J274">
            <v>35</v>
          </cell>
          <cell r="K274">
            <v>18</v>
          </cell>
          <cell r="L274" t="str">
            <v>mittlere Lage</v>
          </cell>
          <cell r="M274" t="str">
            <v/>
          </cell>
          <cell r="N274" t="str">
            <v/>
          </cell>
          <cell r="O274" t="str">
            <v/>
          </cell>
          <cell r="P274" t="str">
            <v/>
          </cell>
          <cell r="Q274">
            <v>2600793</v>
          </cell>
          <cell r="R274">
            <v>5692822</v>
          </cell>
          <cell r="S274">
            <v>40544</v>
          </cell>
        </row>
        <row r="275">
          <cell r="A275">
            <v>1000018</v>
          </cell>
          <cell r="B275">
            <v>110</v>
          </cell>
          <cell r="C275" t="str">
            <v>Tücking-Kuhlerkamp</v>
          </cell>
          <cell r="D275" t="str">
            <v>B</v>
          </cell>
          <cell r="E275" t="str">
            <v>W</v>
          </cell>
          <cell r="F275">
            <v>2</v>
          </cell>
          <cell r="G275" t="str">
            <v/>
          </cell>
          <cell r="H275" t="str">
            <v>II</v>
          </cell>
          <cell r="I275">
            <v>1</v>
          </cell>
          <cell r="J275">
            <v>20</v>
          </cell>
          <cell r="K275">
            <v>17</v>
          </cell>
          <cell r="L275" t="str">
            <v>mittlere Lage</v>
          </cell>
          <cell r="M275" t="str">
            <v/>
          </cell>
          <cell r="N275">
            <v>1000</v>
          </cell>
          <cell r="O275" t="str">
            <v/>
          </cell>
          <cell r="P275" t="str">
            <v/>
          </cell>
          <cell r="Q275">
            <v>2601275</v>
          </cell>
          <cell r="R275">
            <v>5693136</v>
          </cell>
          <cell r="S275">
            <v>40544</v>
          </cell>
        </row>
        <row r="276">
          <cell r="A276">
            <v>1000019</v>
          </cell>
          <cell r="B276">
            <v>125</v>
          </cell>
          <cell r="C276" t="str">
            <v>Tücking-Kuhlerkamp</v>
          </cell>
          <cell r="D276" t="str">
            <v>B</v>
          </cell>
          <cell r="E276" t="str">
            <v>W</v>
          </cell>
          <cell r="F276">
            <v>1</v>
          </cell>
          <cell r="G276" t="str">
            <v/>
          </cell>
          <cell r="H276" t="str">
            <v>I</v>
          </cell>
          <cell r="I276">
            <v>0.8</v>
          </cell>
          <cell r="J276">
            <v>20</v>
          </cell>
          <cell r="K276">
            <v>17</v>
          </cell>
          <cell r="L276" t="str">
            <v>mittlere Lage</v>
          </cell>
          <cell r="M276" t="str">
            <v/>
          </cell>
          <cell r="N276">
            <v>300</v>
          </cell>
          <cell r="O276" t="str">
            <v/>
          </cell>
          <cell r="P276" t="str">
            <v/>
          </cell>
          <cell r="Q276">
            <v>2601137</v>
          </cell>
          <cell r="R276">
            <v>5693264</v>
          </cell>
          <cell r="S276">
            <v>40544</v>
          </cell>
        </row>
        <row r="277">
          <cell r="A277">
            <v>1000020</v>
          </cell>
          <cell r="B277">
            <v>2</v>
          </cell>
          <cell r="C277" t="str">
            <v>Tücking-Kuhlerkamp</v>
          </cell>
          <cell r="D277" t="str">
            <v>LF</v>
          </cell>
          <cell r="E277" t="str">
            <v>LW</v>
          </cell>
          <cell r="F277">
            <v>5</v>
          </cell>
          <cell r="G277" t="str">
            <v/>
          </cell>
          <cell r="H277" t="str">
            <v/>
          </cell>
          <cell r="I277" t="str">
            <v/>
          </cell>
          <cell r="J277" t="str">
            <v/>
          </cell>
          <cell r="K277" t="str">
            <v/>
          </cell>
          <cell r="L277" t="str">
            <v/>
          </cell>
          <cell r="M277" t="str">
            <v/>
          </cell>
          <cell r="N277" t="str">
            <v/>
          </cell>
          <cell r="O277" t="str">
            <v/>
          </cell>
          <cell r="P277" t="str">
            <v/>
          </cell>
          <cell r="Q277">
            <v>2600000</v>
          </cell>
          <cell r="R277">
            <v>5693155</v>
          </cell>
          <cell r="S277">
            <v>40544</v>
          </cell>
        </row>
        <row r="278">
          <cell r="A278">
            <v>1000021</v>
          </cell>
          <cell r="B278">
            <v>1</v>
          </cell>
          <cell r="C278" t="str">
            <v>Tücking-Kuhlerkamp</v>
          </cell>
          <cell r="D278" t="str">
            <v>LF</v>
          </cell>
          <cell r="E278" t="str">
            <v>F</v>
          </cell>
          <cell r="F278">
            <v>4</v>
          </cell>
          <cell r="G278" t="str">
            <v/>
          </cell>
          <cell r="H278" t="str">
            <v/>
          </cell>
          <cell r="I278" t="str">
            <v/>
          </cell>
          <cell r="J278" t="str">
            <v/>
          </cell>
          <cell r="K278" t="str">
            <v/>
          </cell>
          <cell r="L278" t="str">
            <v/>
          </cell>
          <cell r="M278" t="str">
            <v/>
          </cell>
          <cell r="N278" t="str">
            <v/>
          </cell>
          <cell r="O278" t="str">
            <v/>
          </cell>
          <cell r="P278" t="str">
            <v/>
          </cell>
          <cell r="Q278">
            <v>2600800</v>
          </cell>
          <cell r="R278">
            <v>5693700</v>
          </cell>
          <cell r="S278">
            <v>40544</v>
          </cell>
        </row>
        <row r="279">
          <cell r="A279">
            <v>1000022</v>
          </cell>
          <cell r="B279">
            <v>50</v>
          </cell>
          <cell r="C279" t="str">
            <v>Tücking-Kuhlerkamp</v>
          </cell>
          <cell r="D279" t="str">
            <v>B</v>
          </cell>
          <cell r="E279" t="str">
            <v>W</v>
          </cell>
          <cell r="F279">
            <v>6</v>
          </cell>
          <cell r="G279" t="str">
            <v>ASB</v>
          </cell>
          <cell r="H279" t="str">
            <v>I-II</v>
          </cell>
          <cell r="I279" t="str">
            <v/>
          </cell>
          <cell r="J279" t="str">
            <v/>
          </cell>
          <cell r="K279" t="str">
            <v/>
          </cell>
          <cell r="L279" t="str">
            <v/>
          </cell>
          <cell r="M279" t="str">
            <v/>
          </cell>
          <cell r="N279">
            <v>1000</v>
          </cell>
          <cell r="O279" t="str">
            <v/>
          </cell>
          <cell r="P279" t="str">
            <v/>
          </cell>
          <cell r="Q279">
            <v>2600172</v>
          </cell>
          <cell r="R279">
            <v>5693435</v>
          </cell>
          <cell r="S279">
            <v>40544</v>
          </cell>
        </row>
        <row r="280">
          <cell r="A280">
            <v>1000023</v>
          </cell>
          <cell r="B280">
            <v>15</v>
          </cell>
          <cell r="C280" t="str">
            <v>Tücking-Kuhlerkamp</v>
          </cell>
          <cell r="D280" t="str">
            <v>LF</v>
          </cell>
          <cell r="E280" t="str">
            <v>LW</v>
          </cell>
          <cell r="F280">
            <v>5</v>
          </cell>
          <cell r="G280" t="str">
            <v/>
          </cell>
          <cell r="H280" t="str">
            <v/>
          </cell>
          <cell r="I280" t="str">
            <v/>
          </cell>
          <cell r="J280" t="str">
            <v/>
          </cell>
          <cell r="K280" t="str">
            <v/>
          </cell>
          <cell r="L280" t="str">
            <v/>
          </cell>
          <cell r="M280" t="str">
            <v/>
          </cell>
          <cell r="N280" t="str">
            <v/>
          </cell>
          <cell r="O280" t="str">
            <v/>
          </cell>
          <cell r="P280" t="str">
            <v/>
          </cell>
          <cell r="Q280">
            <v>2601009</v>
          </cell>
          <cell r="R280">
            <v>5692329</v>
          </cell>
          <cell r="S280">
            <v>40544</v>
          </cell>
        </row>
        <row r="281">
          <cell r="A281">
            <v>1100001</v>
          </cell>
          <cell r="B281">
            <v>150</v>
          </cell>
          <cell r="C281" t="str">
            <v>Haspe</v>
          </cell>
          <cell r="D281" t="str">
            <v>B</v>
          </cell>
          <cell r="E281" t="str">
            <v>W</v>
          </cell>
          <cell r="F281">
            <v>1</v>
          </cell>
          <cell r="G281" t="str">
            <v/>
          </cell>
          <cell r="H281" t="str">
            <v>I-II</v>
          </cell>
          <cell r="I281">
            <v>0.4</v>
          </cell>
          <cell r="J281">
            <v>30</v>
          </cell>
          <cell r="K281">
            <v>23</v>
          </cell>
          <cell r="L281" t="str">
            <v>mittlere Lage</v>
          </cell>
          <cell r="M281" t="str">
            <v/>
          </cell>
          <cell r="N281">
            <v>800</v>
          </cell>
          <cell r="O281" t="str">
            <v/>
          </cell>
          <cell r="P281" t="str">
            <v/>
          </cell>
          <cell r="Q281">
            <v>2598936</v>
          </cell>
          <cell r="R281">
            <v>5692835</v>
          </cell>
          <cell r="S281">
            <v>40544</v>
          </cell>
        </row>
        <row r="282">
          <cell r="A282">
            <v>1100002</v>
          </cell>
          <cell r="B282">
            <v>150</v>
          </cell>
          <cell r="C282" t="str">
            <v>Haspe</v>
          </cell>
          <cell r="D282" t="str">
            <v>B</v>
          </cell>
          <cell r="E282" t="str">
            <v>W</v>
          </cell>
          <cell r="F282">
            <v>1</v>
          </cell>
          <cell r="G282" t="str">
            <v/>
          </cell>
          <cell r="H282" t="str">
            <v>I-II</v>
          </cell>
          <cell r="I282">
            <v>0.4</v>
          </cell>
          <cell r="J282">
            <v>30</v>
          </cell>
          <cell r="K282">
            <v>22</v>
          </cell>
          <cell r="L282" t="str">
            <v>mittlere Lage</v>
          </cell>
          <cell r="M282" t="str">
            <v/>
          </cell>
          <cell r="N282">
            <v>800</v>
          </cell>
          <cell r="O282" t="str">
            <v/>
          </cell>
          <cell r="P282" t="str">
            <v/>
          </cell>
          <cell r="Q282">
            <v>2599272</v>
          </cell>
          <cell r="R282">
            <v>5692478</v>
          </cell>
          <cell r="S282">
            <v>40544</v>
          </cell>
        </row>
        <row r="283">
          <cell r="A283">
            <v>1100003</v>
          </cell>
          <cell r="B283">
            <v>160</v>
          </cell>
          <cell r="C283" t="str">
            <v>Haspe</v>
          </cell>
          <cell r="D283" t="str">
            <v>B</v>
          </cell>
          <cell r="E283" t="str">
            <v>W</v>
          </cell>
          <cell r="F283">
            <v>1</v>
          </cell>
          <cell r="G283" t="str">
            <v/>
          </cell>
          <cell r="H283" t="str">
            <v>I-II</v>
          </cell>
          <cell r="I283">
            <v>0.6</v>
          </cell>
          <cell r="J283">
            <v>20</v>
          </cell>
          <cell r="K283">
            <v>20</v>
          </cell>
          <cell r="L283" t="str">
            <v>mittlere Lage</v>
          </cell>
          <cell r="M283" t="str">
            <v/>
          </cell>
          <cell r="N283">
            <v>500</v>
          </cell>
          <cell r="O283" t="str">
            <v/>
          </cell>
          <cell r="P283" t="str">
            <v/>
          </cell>
          <cell r="Q283">
            <v>2599437</v>
          </cell>
          <cell r="R283">
            <v>5692366</v>
          </cell>
          <cell r="S283">
            <v>40544</v>
          </cell>
        </row>
        <row r="284">
          <cell r="A284">
            <v>1100004</v>
          </cell>
          <cell r="B284">
            <v>30</v>
          </cell>
          <cell r="C284" t="str">
            <v>Haspe</v>
          </cell>
          <cell r="D284" t="str">
            <v>B</v>
          </cell>
          <cell r="E284" t="str">
            <v>G</v>
          </cell>
          <cell r="F284">
            <v>3</v>
          </cell>
          <cell r="G284" t="str">
            <v/>
          </cell>
          <cell r="H284" t="str">
            <v/>
          </cell>
          <cell r="I284" t="str">
            <v/>
          </cell>
          <cell r="J284" t="str">
            <v/>
          </cell>
          <cell r="K284" t="str">
            <v/>
          </cell>
          <cell r="L284" t="str">
            <v/>
          </cell>
          <cell r="M284" t="str">
            <v/>
          </cell>
          <cell r="N284">
            <v>10000</v>
          </cell>
          <cell r="O284" t="str">
            <v/>
          </cell>
          <cell r="P284" t="str">
            <v/>
          </cell>
          <cell r="Q284">
            <v>2599267</v>
          </cell>
          <cell r="R284">
            <v>5692309</v>
          </cell>
          <cell r="S284">
            <v>40544</v>
          </cell>
        </row>
        <row r="285">
          <cell r="A285">
            <v>1100005</v>
          </cell>
          <cell r="B285">
            <v>120</v>
          </cell>
          <cell r="C285" t="str">
            <v>Haspe</v>
          </cell>
          <cell r="D285" t="str">
            <v>B</v>
          </cell>
          <cell r="E285" t="str">
            <v>W</v>
          </cell>
          <cell r="F285">
            <v>1</v>
          </cell>
          <cell r="G285" t="str">
            <v/>
          </cell>
          <cell r="H285" t="str">
            <v>I-II</v>
          </cell>
          <cell r="I285">
            <v>0.7</v>
          </cell>
          <cell r="J285">
            <v>20</v>
          </cell>
          <cell r="K285">
            <v>15</v>
          </cell>
          <cell r="L285" t="str">
            <v>einfache Lage</v>
          </cell>
          <cell r="M285" t="str">
            <v/>
          </cell>
          <cell r="N285">
            <v>300</v>
          </cell>
          <cell r="O285" t="str">
            <v/>
          </cell>
          <cell r="P285" t="str">
            <v/>
          </cell>
          <cell r="Q285">
            <v>2599473</v>
          </cell>
          <cell r="R285">
            <v>5692032</v>
          </cell>
          <cell r="S285">
            <v>40544</v>
          </cell>
        </row>
        <row r="286">
          <cell r="A286">
            <v>1100006</v>
          </cell>
          <cell r="B286">
            <v>35</v>
          </cell>
          <cell r="C286" t="str">
            <v>Haspe</v>
          </cell>
          <cell r="D286" t="str">
            <v>B</v>
          </cell>
          <cell r="E286" t="str">
            <v>G</v>
          </cell>
          <cell r="F286">
            <v>3</v>
          </cell>
          <cell r="G286" t="str">
            <v/>
          </cell>
          <cell r="H286" t="str">
            <v/>
          </cell>
          <cell r="I286" t="str">
            <v/>
          </cell>
          <cell r="J286" t="str">
            <v/>
          </cell>
          <cell r="K286" t="str">
            <v/>
          </cell>
          <cell r="L286" t="str">
            <v/>
          </cell>
          <cell r="M286" t="str">
            <v/>
          </cell>
          <cell r="N286">
            <v>10000</v>
          </cell>
          <cell r="O286" t="str">
            <v/>
          </cell>
          <cell r="P286" t="str">
            <v/>
          </cell>
          <cell r="Q286">
            <v>2599426</v>
          </cell>
          <cell r="R286">
            <v>5691947</v>
          </cell>
          <cell r="S286">
            <v>40544</v>
          </cell>
        </row>
        <row r="287">
          <cell r="A287">
            <v>1100007</v>
          </cell>
          <cell r="B287">
            <v>105</v>
          </cell>
          <cell r="C287" t="str">
            <v>Haspe</v>
          </cell>
          <cell r="D287" t="str">
            <v>B</v>
          </cell>
          <cell r="E287" t="str">
            <v>W</v>
          </cell>
          <cell r="F287">
            <v>2</v>
          </cell>
          <cell r="G287" t="str">
            <v/>
          </cell>
          <cell r="H287" t="str">
            <v>II-III</v>
          </cell>
          <cell r="I287">
            <v>1</v>
          </cell>
          <cell r="J287">
            <v>20</v>
          </cell>
          <cell r="K287">
            <v>15</v>
          </cell>
          <cell r="L287" t="str">
            <v>einfache Lage</v>
          </cell>
          <cell r="M287" t="str">
            <v/>
          </cell>
          <cell r="N287" t="str">
            <v/>
          </cell>
          <cell r="O287" t="str">
            <v/>
          </cell>
          <cell r="P287" t="str">
            <v/>
          </cell>
          <cell r="Q287">
            <v>2599262</v>
          </cell>
          <cell r="R287">
            <v>5691931</v>
          </cell>
          <cell r="S287">
            <v>40544</v>
          </cell>
        </row>
        <row r="288">
          <cell r="A288">
            <v>1100008</v>
          </cell>
          <cell r="B288">
            <v>180</v>
          </cell>
          <cell r="C288" t="str">
            <v>Haspe</v>
          </cell>
          <cell r="D288" t="str">
            <v>B</v>
          </cell>
          <cell r="E288" t="str">
            <v>W</v>
          </cell>
          <cell r="F288">
            <v>1</v>
          </cell>
          <cell r="G288" t="str">
            <v/>
          </cell>
          <cell r="H288" t="str">
            <v>I-III</v>
          </cell>
          <cell r="I288">
            <v>0.6</v>
          </cell>
          <cell r="J288">
            <v>25</v>
          </cell>
          <cell r="K288">
            <v>20</v>
          </cell>
          <cell r="L288" t="str">
            <v>mittlere Lage</v>
          </cell>
          <cell r="M288" t="str">
            <v/>
          </cell>
          <cell r="N288">
            <v>600</v>
          </cell>
          <cell r="O288" t="str">
            <v/>
          </cell>
          <cell r="P288" t="str">
            <v/>
          </cell>
          <cell r="Q288">
            <v>2599000</v>
          </cell>
          <cell r="R288">
            <v>5691985</v>
          </cell>
          <cell r="S288">
            <v>40544</v>
          </cell>
        </row>
        <row r="289">
          <cell r="A289">
            <v>1100009</v>
          </cell>
          <cell r="B289">
            <v>220</v>
          </cell>
          <cell r="C289" t="str">
            <v>Haspe</v>
          </cell>
          <cell r="D289" t="str">
            <v>B</v>
          </cell>
          <cell r="E289" t="str">
            <v>W</v>
          </cell>
          <cell r="F289">
            <v>1</v>
          </cell>
          <cell r="G289" t="str">
            <v/>
          </cell>
          <cell r="H289" t="str">
            <v>I</v>
          </cell>
          <cell r="I289">
            <v>0.4</v>
          </cell>
          <cell r="J289">
            <v>25</v>
          </cell>
          <cell r="K289">
            <v>21</v>
          </cell>
          <cell r="L289" t="str">
            <v>mittlere Lage</v>
          </cell>
          <cell r="M289" t="str">
            <v/>
          </cell>
          <cell r="N289">
            <v>400</v>
          </cell>
          <cell r="O289" t="str">
            <v/>
          </cell>
          <cell r="P289" t="str">
            <v/>
          </cell>
          <cell r="Q289">
            <v>2599008</v>
          </cell>
          <cell r="R289">
            <v>5692086</v>
          </cell>
          <cell r="S289">
            <v>40544</v>
          </cell>
        </row>
        <row r="290">
          <cell r="A290">
            <v>1100010</v>
          </cell>
          <cell r="B290">
            <v>180</v>
          </cell>
          <cell r="C290" t="str">
            <v>Haspe</v>
          </cell>
          <cell r="D290" t="str">
            <v>B</v>
          </cell>
          <cell r="E290" t="str">
            <v>W</v>
          </cell>
          <cell r="F290">
            <v>1</v>
          </cell>
          <cell r="G290" t="str">
            <v/>
          </cell>
          <cell r="H290" t="str">
            <v>I-II</v>
          </cell>
          <cell r="I290">
            <v>0.5</v>
          </cell>
          <cell r="J290">
            <v>30</v>
          </cell>
          <cell r="K290">
            <v>21</v>
          </cell>
          <cell r="L290" t="str">
            <v>mittlere Lage</v>
          </cell>
          <cell r="M290" t="str">
            <v/>
          </cell>
          <cell r="N290">
            <v>800</v>
          </cell>
          <cell r="O290" t="str">
            <v/>
          </cell>
          <cell r="P290" t="str">
            <v/>
          </cell>
          <cell r="Q290">
            <v>2598870</v>
          </cell>
          <cell r="R290">
            <v>5692227</v>
          </cell>
          <cell r="S290">
            <v>40544</v>
          </cell>
        </row>
        <row r="291">
          <cell r="A291">
            <v>1100011</v>
          </cell>
          <cell r="B291">
            <v>120</v>
          </cell>
          <cell r="C291" t="str">
            <v>Haspe</v>
          </cell>
          <cell r="D291" t="str">
            <v>B</v>
          </cell>
          <cell r="E291" t="str">
            <v>W</v>
          </cell>
          <cell r="F291">
            <v>2</v>
          </cell>
          <cell r="G291" t="str">
            <v/>
          </cell>
          <cell r="H291" t="str">
            <v>II-III</v>
          </cell>
          <cell r="I291">
            <v>0.8</v>
          </cell>
          <cell r="J291">
            <v>35</v>
          </cell>
          <cell r="K291">
            <v>16</v>
          </cell>
          <cell r="L291" t="str">
            <v>mittlere Lage</v>
          </cell>
          <cell r="M291" t="str">
            <v/>
          </cell>
          <cell r="N291" t="str">
            <v/>
          </cell>
          <cell r="O291" t="str">
            <v/>
          </cell>
          <cell r="P291" t="str">
            <v/>
          </cell>
          <cell r="Q291">
            <v>2599239</v>
          </cell>
          <cell r="R291">
            <v>5689275</v>
          </cell>
          <cell r="S291">
            <v>40544</v>
          </cell>
        </row>
        <row r="292">
          <cell r="A292">
            <v>1100012</v>
          </cell>
          <cell r="B292">
            <v>125</v>
          </cell>
          <cell r="C292" t="str">
            <v>Haspe</v>
          </cell>
          <cell r="D292" t="str">
            <v>B</v>
          </cell>
          <cell r="E292" t="str">
            <v>W</v>
          </cell>
          <cell r="F292">
            <v>1</v>
          </cell>
          <cell r="G292" t="str">
            <v/>
          </cell>
          <cell r="H292" t="str">
            <v>I-II</v>
          </cell>
          <cell r="I292">
            <v>0.5</v>
          </cell>
          <cell r="J292">
            <v>20</v>
          </cell>
          <cell r="K292">
            <v>20</v>
          </cell>
          <cell r="L292" t="str">
            <v>mittlere Lage</v>
          </cell>
          <cell r="M292" t="str">
            <v/>
          </cell>
          <cell r="N292">
            <v>500</v>
          </cell>
          <cell r="O292" t="str">
            <v/>
          </cell>
          <cell r="P292" t="str">
            <v/>
          </cell>
          <cell r="Q292">
            <v>2599343</v>
          </cell>
          <cell r="R292">
            <v>5689233</v>
          </cell>
          <cell r="S292">
            <v>40544</v>
          </cell>
        </row>
        <row r="293">
          <cell r="A293">
            <v>1100013</v>
          </cell>
          <cell r="B293">
            <v>70</v>
          </cell>
          <cell r="C293" t="str">
            <v>Haspe</v>
          </cell>
          <cell r="D293" t="str">
            <v>B</v>
          </cell>
          <cell r="E293" t="str">
            <v>MI</v>
          </cell>
          <cell r="F293">
            <v>2</v>
          </cell>
          <cell r="G293" t="str">
            <v/>
          </cell>
          <cell r="H293" t="str">
            <v>II</v>
          </cell>
          <cell r="I293">
            <v>0.7</v>
          </cell>
          <cell r="J293" t="str">
            <v/>
          </cell>
          <cell r="K293" t="str">
            <v/>
          </cell>
          <cell r="L293" t="str">
            <v/>
          </cell>
          <cell r="M293" t="str">
            <v/>
          </cell>
          <cell r="N293" t="str">
            <v/>
          </cell>
          <cell r="O293" t="str">
            <v/>
          </cell>
          <cell r="P293" t="str">
            <v/>
          </cell>
          <cell r="Q293">
            <v>2599593</v>
          </cell>
          <cell r="R293">
            <v>5689369</v>
          </cell>
          <cell r="S293">
            <v>40544</v>
          </cell>
        </row>
        <row r="294">
          <cell r="A294">
            <v>1100014</v>
          </cell>
          <cell r="B294">
            <v>120</v>
          </cell>
          <cell r="C294" t="str">
            <v>Haspe</v>
          </cell>
          <cell r="D294" t="str">
            <v>B</v>
          </cell>
          <cell r="E294" t="str">
            <v>W</v>
          </cell>
          <cell r="F294">
            <v>1</v>
          </cell>
          <cell r="G294" t="str">
            <v/>
          </cell>
          <cell r="H294" t="str">
            <v>I</v>
          </cell>
          <cell r="I294">
            <v>0.4</v>
          </cell>
          <cell r="J294">
            <v>25</v>
          </cell>
          <cell r="K294">
            <v>19</v>
          </cell>
          <cell r="L294" t="str">
            <v>mittlere Lage</v>
          </cell>
          <cell r="M294" t="str">
            <v/>
          </cell>
          <cell r="N294">
            <v>600</v>
          </cell>
          <cell r="O294" t="str">
            <v/>
          </cell>
          <cell r="P294" t="str">
            <v/>
          </cell>
          <cell r="Q294">
            <v>2599707</v>
          </cell>
          <cell r="R294">
            <v>5689253</v>
          </cell>
          <cell r="S294">
            <v>40544</v>
          </cell>
        </row>
        <row r="295">
          <cell r="A295">
            <v>1100015</v>
          </cell>
          <cell r="B295">
            <v>130</v>
          </cell>
          <cell r="C295" t="str">
            <v>Haspe</v>
          </cell>
          <cell r="D295" t="str">
            <v>B</v>
          </cell>
          <cell r="E295" t="str">
            <v>W</v>
          </cell>
          <cell r="F295">
            <v>1</v>
          </cell>
          <cell r="G295" t="str">
            <v/>
          </cell>
          <cell r="H295" t="str">
            <v>I-II</v>
          </cell>
          <cell r="I295">
            <v>0.7</v>
          </cell>
          <cell r="J295">
            <v>25</v>
          </cell>
          <cell r="K295">
            <v>19</v>
          </cell>
          <cell r="L295" t="str">
            <v>mittlere Lage</v>
          </cell>
          <cell r="M295" t="str">
            <v/>
          </cell>
          <cell r="N295">
            <v>400</v>
          </cell>
          <cell r="O295" t="str">
            <v/>
          </cell>
          <cell r="P295" t="str">
            <v/>
          </cell>
          <cell r="Q295">
            <v>2599701</v>
          </cell>
          <cell r="R295">
            <v>5689511</v>
          </cell>
          <cell r="S295">
            <v>40544</v>
          </cell>
        </row>
        <row r="296">
          <cell r="A296">
            <v>1100016</v>
          </cell>
          <cell r="B296">
            <v>100</v>
          </cell>
          <cell r="C296" t="str">
            <v>Haspe</v>
          </cell>
          <cell r="D296" t="str">
            <v>B</v>
          </cell>
          <cell r="E296" t="str">
            <v>MI</v>
          </cell>
          <cell r="F296">
            <v>1</v>
          </cell>
          <cell r="G296" t="str">
            <v/>
          </cell>
          <cell r="H296" t="str">
            <v>I-II</v>
          </cell>
          <cell r="I296">
            <v>0.7</v>
          </cell>
          <cell r="J296" t="str">
            <v/>
          </cell>
          <cell r="K296" t="str">
            <v/>
          </cell>
          <cell r="L296" t="str">
            <v/>
          </cell>
          <cell r="M296" t="str">
            <v/>
          </cell>
          <cell r="N296" t="str">
            <v/>
          </cell>
          <cell r="O296" t="str">
            <v/>
          </cell>
          <cell r="P296" t="str">
            <v/>
          </cell>
          <cell r="Q296">
            <v>2599642</v>
          </cell>
          <cell r="R296">
            <v>5689595</v>
          </cell>
          <cell r="S296">
            <v>40544</v>
          </cell>
        </row>
        <row r="297">
          <cell r="A297">
            <v>1100017</v>
          </cell>
          <cell r="B297">
            <v>150</v>
          </cell>
          <cell r="C297" t="str">
            <v>Haspe</v>
          </cell>
          <cell r="D297" t="str">
            <v>B</v>
          </cell>
          <cell r="E297" t="str">
            <v>W</v>
          </cell>
          <cell r="F297">
            <v>1</v>
          </cell>
          <cell r="G297" t="str">
            <v/>
          </cell>
          <cell r="H297" t="str">
            <v>II</v>
          </cell>
          <cell r="I297">
            <v>1.3</v>
          </cell>
          <cell r="J297">
            <v>20</v>
          </cell>
          <cell r="K297">
            <v>15</v>
          </cell>
          <cell r="L297" t="str">
            <v>einfache Lage</v>
          </cell>
          <cell r="M297" t="str">
            <v/>
          </cell>
          <cell r="N297">
            <v>200</v>
          </cell>
          <cell r="O297" t="str">
            <v/>
          </cell>
          <cell r="P297" t="str">
            <v/>
          </cell>
          <cell r="Q297">
            <v>2599677</v>
          </cell>
          <cell r="R297">
            <v>5689687</v>
          </cell>
          <cell r="S297">
            <v>40544</v>
          </cell>
        </row>
        <row r="298">
          <cell r="A298">
            <v>1100018</v>
          </cell>
          <cell r="B298">
            <v>30</v>
          </cell>
          <cell r="C298" t="str">
            <v>Haspe</v>
          </cell>
          <cell r="D298" t="str">
            <v>B</v>
          </cell>
          <cell r="E298" t="str">
            <v>G</v>
          </cell>
          <cell r="F298">
            <v>3</v>
          </cell>
          <cell r="G298" t="str">
            <v/>
          </cell>
          <cell r="H298" t="str">
            <v/>
          </cell>
          <cell r="I298" t="str">
            <v/>
          </cell>
          <cell r="J298" t="str">
            <v/>
          </cell>
          <cell r="K298" t="str">
            <v/>
          </cell>
          <cell r="L298" t="str">
            <v/>
          </cell>
          <cell r="M298" t="str">
            <v/>
          </cell>
          <cell r="N298">
            <v>7500</v>
          </cell>
          <cell r="O298" t="str">
            <v/>
          </cell>
          <cell r="P298" t="str">
            <v/>
          </cell>
          <cell r="Q298">
            <v>2599593</v>
          </cell>
          <cell r="R298">
            <v>5689595</v>
          </cell>
          <cell r="S298">
            <v>40544</v>
          </cell>
        </row>
        <row r="299">
          <cell r="A299">
            <v>1100019</v>
          </cell>
          <cell r="B299">
            <v>100</v>
          </cell>
          <cell r="C299" t="str">
            <v>Haspe</v>
          </cell>
          <cell r="D299" t="str">
            <v>B</v>
          </cell>
          <cell r="E299" t="str">
            <v>MI</v>
          </cell>
          <cell r="F299">
            <v>2</v>
          </cell>
          <cell r="G299" t="str">
            <v/>
          </cell>
          <cell r="H299" t="str">
            <v>I-III</v>
          </cell>
          <cell r="I299">
            <v>0.9</v>
          </cell>
          <cell r="J299" t="str">
            <v/>
          </cell>
          <cell r="K299" t="str">
            <v/>
          </cell>
          <cell r="L299" t="str">
            <v/>
          </cell>
          <cell r="M299" t="str">
            <v/>
          </cell>
          <cell r="N299" t="str">
            <v/>
          </cell>
          <cell r="O299" t="str">
            <v/>
          </cell>
          <cell r="P299" t="str">
            <v/>
          </cell>
          <cell r="Q299">
            <v>2599640</v>
          </cell>
          <cell r="R299">
            <v>5689835</v>
          </cell>
          <cell r="S299">
            <v>40544</v>
          </cell>
        </row>
        <row r="300">
          <cell r="A300">
            <v>1100020</v>
          </cell>
          <cell r="B300">
            <v>150</v>
          </cell>
          <cell r="C300" t="str">
            <v>Haspe</v>
          </cell>
          <cell r="D300" t="str">
            <v>B</v>
          </cell>
          <cell r="E300" t="str">
            <v>W</v>
          </cell>
          <cell r="F300">
            <v>1</v>
          </cell>
          <cell r="G300" t="str">
            <v/>
          </cell>
          <cell r="H300" t="str">
            <v>I-II</v>
          </cell>
          <cell r="I300">
            <v>1.1000000000000001</v>
          </cell>
          <cell r="J300">
            <v>20</v>
          </cell>
          <cell r="K300">
            <v>17</v>
          </cell>
          <cell r="L300" t="str">
            <v>mittlere Lage</v>
          </cell>
          <cell r="M300" t="str">
            <v/>
          </cell>
          <cell r="N300">
            <v>200</v>
          </cell>
          <cell r="O300" t="str">
            <v/>
          </cell>
          <cell r="P300" t="str">
            <v/>
          </cell>
          <cell r="Q300">
            <v>2599638</v>
          </cell>
          <cell r="R300">
            <v>5690051</v>
          </cell>
          <cell r="S300">
            <v>40544</v>
          </cell>
        </row>
        <row r="301">
          <cell r="A301">
            <v>1100021</v>
          </cell>
          <cell r="B301">
            <v>100</v>
          </cell>
          <cell r="C301" t="str">
            <v>Haspe</v>
          </cell>
          <cell r="D301" t="str">
            <v>B</v>
          </cell>
          <cell r="E301" t="str">
            <v>MI</v>
          </cell>
          <cell r="F301">
            <v>2</v>
          </cell>
          <cell r="G301" t="str">
            <v/>
          </cell>
          <cell r="H301" t="str">
            <v>II-III</v>
          </cell>
          <cell r="I301">
            <v>1.8</v>
          </cell>
          <cell r="J301">
            <v>20</v>
          </cell>
          <cell r="K301" t="str">
            <v/>
          </cell>
          <cell r="L301" t="str">
            <v/>
          </cell>
          <cell r="M301" t="str">
            <v/>
          </cell>
          <cell r="N301" t="str">
            <v/>
          </cell>
          <cell r="O301" t="str">
            <v/>
          </cell>
          <cell r="P301" t="str">
            <v/>
          </cell>
          <cell r="Q301">
            <v>2599537</v>
          </cell>
          <cell r="R301">
            <v>5690291</v>
          </cell>
          <cell r="S301">
            <v>40544</v>
          </cell>
        </row>
        <row r="302">
          <cell r="A302">
            <v>1100022</v>
          </cell>
          <cell r="B302">
            <v>135</v>
          </cell>
          <cell r="C302" t="str">
            <v>Haspe</v>
          </cell>
          <cell r="D302" t="str">
            <v>B</v>
          </cell>
          <cell r="E302" t="str">
            <v>W</v>
          </cell>
          <cell r="F302">
            <v>1</v>
          </cell>
          <cell r="G302" t="str">
            <v/>
          </cell>
          <cell r="H302" t="str">
            <v>I-II</v>
          </cell>
          <cell r="I302">
            <v>0.7</v>
          </cell>
          <cell r="J302">
            <v>25</v>
          </cell>
          <cell r="K302">
            <v>19</v>
          </cell>
          <cell r="L302" t="str">
            <v>mittlere Lage</v>
          </cell>
          <cell r="M302" t="str">
            <v/>
          </cell>
          <cell r="N302">
            <v>600</v>
          </cell>
          <cell r="O302" t="str">
            <v/>
          </cell>
          <cell r="P302" t="str">
            <v/>
          </cell>
          <cell r="Q302">
            <v>2599468</v>
          </cell>
          <cell r="R302">
            <v>5690089</v>
          </cell>
          <cell r="S302">
            <v>40544</v>
          </cell>
        </row>
        <row r="303">
          <cell r="A303">
            <v>1100023</v>
          </cell>
          <cell r="B303">
            <v>155</v>
          </cell>
          <cell r="C303" t="str">
            <v>Haspe</v>
          </cell>
          <cell r="D303" t="str">
            <v>B</v>
          </cell>
          <cell r="E303" t="str">
            <v>W</v>
          </cell>
          <cell r="F303">
            <v>1</v>
          </cell>
          <cell r="G303" t="str">
            <v/>
          </cell>
          <cell r="H303" t="str">
            <v>I-II</v>
          </cell>
          <cell r="I303">
            <v>0.7</v>
          </cell>
          <cell r="J303">
            <v>25</v>
          </cell>
          <cell r="K303">
            <v>20</v>
          </cell>
          <cell r="L303" t="str">
            <v>mittlere Lage</v>
          </cell>
          <cell r="M303" t="str">
            <v/>
          </cell>
          <cell r="N303">
            <v>500</v>
          </cell>
          <cell r="O303" t="str">
            <v/>
          </cell>
          <cell r="P303" t="str">
            <v/>
          </cell>
          <cell r="Q303">
            <v>2599326</v>
          </cell>
          <cell r="R303">
            <v>5690210</v>
          </cell>
          <cell r="S303">
            <v>40544</v>
          </cell>
        </row>
        <row r="304">
          <cell r="A304">
            <v>1100024</v>
          </cell>
          <cell r="B304">
            <v>30</v>
          </cell>
          <cell r="C304" t="str">
            <v>Haspe</v>
          </cell>
          <cell r="D304" t="str">
            <v>B</v>
          </cell>
          <cell r="E304" t="str">
            <v>G</v>
          </cell>
          <cell r="F304">
            <v>3</v>
          </cell>
          <cell r="G304" t="str">
            <v/>
          </cell>
          <cell r="H304" t="str">
            <v/>
          </cell>
          <cell r="I304" t="str">
            <v/>
          </cell>
          <cell r="J304" t="str">
            <v/>
          </cell>
          <cell r="K304" t="str">
            <v/>
          </cell>
          <cell r="L304" t="str">
            <v/>
          </cell>
          <cell r="M304" t="str">
            <v/>
          </cell>
          <cell r="N304">
            <v>10000</v>
          </cell>
          <cell r="O304" t="str">
            <v/>
          </cell>
          <cell r="P304" t="str">
            <v/>
          </cell>
          <cell r="Q304">
            <v>2599376</v>
          </cell>
          <cell r="R304">
            <v>5690714</v>
          </cell>
          <cell r="S304">
            <v>40544</v>
          </cell>
        </row>
        <row r="305">
          <cell r="A305">
            <v>1100025</v>
          </cell>
          <cell r="B305">
            <v>80</v>
          </cell>
          <cell r="C305" t="str">
            <v>Haspe</v>
          </cell>
          <cell r="D305" t="str">
            <v>B</v>
          </cell>
          <cell r="E305" t="str">
            <v>MI</v>
          </cell>
          <cell r="F305">
            <v>2</v>
          </cell>
          <cell r="G305" t="str">
            <v/>
          </cell>
          <cell r="H305" t="str">
            <v>III-IV</v>
          </cell>
          <cell r="I305">
            <v>2.8</v>
          </cell>
          <cell r="J305">
            <v>20</v>
          </cell>
          <cell r="K305" t="str">
            <v/>
          </cell>
          <cell r="L305" t="str">
            <v/>
          </cell>
          <cell r="M305" t="str">
            <v/>
          </cell>
          <cell r="N305" t="str">
            <v/>
          </cell>
          <cell r="O305" t="str">
            <v/>
          </cell>
          <cell r="P305" t="str">
            <v/>
          </cell>
          <cell r="Q305">
            <v>2599329</v>
          </cell>
          <cell r="R305">
            <v>5690846</v>
          </cell>
          <cell r="S305">
            <v>40544</v>
          </cell>
        </row>
        <row r="306">
          <cell r="A306">
            <v>1100026</v>
          </cell>
          <cell r="B306">
            <v>95</v>
          </cell>
          <cell r="C306" t="str">
            <v>Haspe</v>
          </cell>
          <cell r="D306" t="str">
            <v>B</v>
          </cell>
          <cell r="E306" t="str">
            <v>W</v>
          </cell>
          <cell r="F306">
            <v>2</v>
          </cell>
          <cell r="G306" t="str">
            <v/>
          </cell>
          <cell r="H306" t="str">
            <v>II-IV</v>
          </cell>
          <cell r="I306">
            <v>1.6</v>
          </cell>
          <cell r="J306" t="str">
            <v/>
          </cell>
          <cell r="K306">
            <v>12</v>
          </cell>
          <cell r="L306" t="str">
            <v>einfache Lage</v>
          </cell>
          <cell r="M306" t="str">
            <v/>
          </cell>
          <cell r="N306" t="str">
            <v/>
          </cell>
          <cell r="O306" t="str">
            <v/>
          </cell>
          <cell r="P306" t="str">
            <v/>
          </cell>
          <cell r="Q306">
            <v>2599447</v>
          </cell>
          <cell r="R306">
            <v>5690885</v>
          </cell>
          <cell r="S306">
            <v>40544</v>
          </cell>
        </row>
        <row r="307">
          <cell r="A307">
            <v>1100027</v>
          </cell>
          <cell r="B307">
            <v>115</v>
          </cell>
          <cell r="C307" t="str">
            <v>Haspe</v>
          </cell>
          <cell r="D307" t="str">
            <v>B</v>
          </cell>
          <cell r="E307" t="str">
            <v>W</v>
          </cell>
          <cell r="F307">
            <v>2</v>
          </cell>
          <cell r="G307" t="str">
            <v/>
          </cell>
          <cell r="H307" t="str">
            <v>II-IV</v>
          </cell>
          <cell r="I307">
            <v>1.6</v>
          </cell>
          <cell r="J307">
            <v>25</v>
          </cell>
          <cell r="K307">
            <v>16</v>
          </cell>
          <cell r="L307" t="str">
            <v>mittlere Lage</v>
          </cell>
          <cell r="M307" t="str">
            <v/>
          </cell>
          <cell r="N307" t="str">
            <v/>
          </cell>
          <cell r="O307" t="str">
            <v/>
          </cell>
          <cell r="P307" t="str">
            <v/>
          </cell>
          <cell r="Q307">
            <v>2599783</v>
          </cell>
          <cell r="R307">
            <v>5691068</v>
          </cell>
          <cell r="S307">
            <v>40544</v>
          </cell>
        </row>
        <row r="308">
          <cell r="A308">
            <v>1100028</v>
          </cell>
          <cell r="B308">
            <v>140</v>
          </cell>
          <cell r="C308" t="str">
            <v>Haspe</v>
          </cell>
          <cell r="D308" t="str">
            <v>B</v>
          </cell>
          <cell r="E308" t="str">
            <v>W</v>
          </cell>
          <cell r="F308">
            <v>1</v>
          </cell>
          <cell r="G308" t="str">
            <v/>
          </cell>
          <cell r="H308" t="str">
            <v>I-III</v>
          </cell>
          <cell r="I308">
            <v>0.7</v>
          </cell>
          <cell r="J308">
            <v>30</v>
          </cell>
          <cell r="K308">
            <v>18</v>
          </cell>
          <cell r="L308" t="str">
            <v>mittlere Lage</v>
          </cell>
          <cell r="M308" t="str">
            <v/>
          </cell>
          <cell r="N308">
            <v>600</v>
          </cell>
          <cell r="O308" t="str">
            <v/>
          </cell>
          <cell r="P308" t="str">
            <v/>
          </cell>
          <cell r="Q308">
            <v>2599805</v>
          </cell>
          <cell r="R308">
            <v>5690971</v>
          </cell>
          <cell r="S308">
            <v>40544</v>
          </cell>
        </row>
        <row r="309">
          <cell r="A309">
            <v>1100029</v>
          </cell>
          <cell r="B309">
            <v>200</v>
          </cell>
          <cell r="C309" t="str">
            <v>Haspe</v>
          </cell>
          <cell r="D309" t="str">
            <v>B</v>
          </cell>
          <cell r="E309" t="str">
            <v>W</v>
          </cell>
          <cell r="F309">
            <v>1</v>
          </cell>
          <cell r="G309" t="str">
            <v/>
          </cell>
          <cell r="H309" t="str">
            <v>I-II</v>
          </cell>
          <cell r="I309">
            <v>0.6</v>
          </cell>
          <cell r="J309">
            <v>30</v>
          </cell>
          <cell r="K309">
            <v>23</v>
          </cell>
          <cell r="L309" t="str">
            <v>mittlere Lage</v>
          </cell>
          <cell r="M309" t="str">
            <v/>
          </cell>
          <cell r="N309">
            <v>700</v>
          </cell>
          <cell r="O309" t="str">
            <v/>
          </cell>
          <cell r="P309" t="str">
            <v/>
          </cell>
          <cell r="Q309">
            <v>2599905</v>
          </cell>
          <cell r="R309">
            <v>5690666</v>
          </cell>
          <cell r="S309">
            <v>40544</v>
          </cell>
        </row>
        <row r="310">
          <cell r="A310">
            <v>1100030</v>
          </cell>
          <cell r="B310">
            <v>175</v>
          </cell>
          <cell r="C310" t="str">
            <v>Haspe</v>
          </cell>
          <cell r="D310" t="str">
            <v>B</v>
          </cell>
          <cell r="E310" t="str">
            <v>W</v>
          </cell>
          <cell r="F310">
            <v>1</v>
          </cell>
          <cell r="G310" t="str">
            <v/>
          </cell>
          <cell r="H310" t="str">
            <v>I-II</v>
          </cell>
          <cell r="I310">
            <v>0.4</v>
          </cell>
          <cell r="J310">
            <v>30</v>
          </cell>
          <cell r="K310">
            <v>23</v>
          </cell>
          <cell r="L310" t="str">
            <v>mittlere Lage</v>
          </cell>
          <cell r="M310" t="str">
            <v/>
          </cell>
          <cell r="N310">
            <v>700</v>
          </cell>
          <cell r="O310" t="str">
            <v/>
          </cell>
          <cell r="P310" t="str">
            <v/>
          </cell>
          <cell r="Q310">
            <v>2599909</v>
          </cell>
          <cell r="R310">
            <v>5690471</v>
          </cell>
          <cell r="S310">
            <v>40544</v>
          </cell>
        </row>
        <row r="311">
          <cell r="A311">
            <v>1100031</v>
          </cell>
          <cell r="B311">
            <v>210</v>
          </cell>
          <cell r="C311" t="str">
            <v>Haspe</v>
          </cell>
          <cell r="D311" t="str">
            <v>B</v>
          </cell>
          <cell r="E311" t="str">
            <v>W</v>
          </cell>
          <cell r="F311">
            <v>1</v>
          </cell>
          <cell r="G311" t="str">
            <v/>
          </cell>
          <cell r="H311" t="str">
            <v>I-II</v>
          </cell>
          <cell r="I311">
            <v>0.7</v>
          </cell>
          <cell r="J311">
            <v>30</v>
          </cell>
          <cell r="K311">
            <v>24</v>
          </cell>
          <cell r="L311" t="str">
            <v>gute Lage</v>
          </cell>
          <cell r="M311" t="str">
            <v/>
          </cell>
          <cell r="N311">
            <v>700</v>
          </cell>
          <cell r="O311" t="str">
            <v/>
          </cell>
          <cell r="P311" t="str">
            <v/>
          </cell>
          <cell r="Q311">
            <v>2600209</v>
          </cell>
          <cell r="R311">
            <v>5690756</v>
          </cell>
          <cell r="S311">
            <v>40544</v>
          </cell>
        </row>
        <row r="312">
          <cell r="A312">
            <v>1100032</v>
          </cell>
          <cell r="B312">
            <v>170</v>
          </cell>
          <cell r="C312" t="str">
            <v>Haspe</v>
          </cell>
          <cell r="D312" t="str">
            <v>B</v>
          </cell>
          <cell r="E312" t="str">
            <v>W</v>
          </cell>
          <cell r="F312">
            <v>1</v>
          </cell>
          <cell r="G312" t="str">
            <v/>
          </cell>
          <cell r="H312" t="str">
            <v>I-II</v>
          </cell>
          <cell r="I312">
            <v>0.5</v>
          </cell>
          <cell r="J312">
            <v>30</v>
          </cell>
          <cell r="K312">
            <v>22</v>
          </cell>
          <cell r="L312" t="str">
            <v>mittlere Lage</v>
          </cell>
          <cell r="M312" t="str">
            <v/>
          </cell>
          <cell r="N312">
            <v>700</v>
          </cell>
          <cell r="O312" t="str">
            <v/>
          </cell>
          <cell r="P312" t="str">
            <v/>
          </cell>
          <cell r="Q312">
            <v>2600536</v>
          </cell>
          <cell r="R312">
            <v>5690956</v>
          </cell>
          <cell r="S312">
            <v>40544</v>
          </cell>
        </row>
        <row r="313">
          <cell r="A313">
            <v>1100033</v>
          </cell>
          <cell r="B313">
            <v>160</v>
          </cell>
          <cell r="C313" t="str">
            <v>Haspe</v>
          </cell>
          <cell r="D313" t="str">
            <v>B</v>
          </cell>
          <cell r="E313" t="str">
            <v>W</v>
          </cell>
          <cell r="F313">
            <v>1</v>
          </cell>
          <cell r="G313" t="str">
            <v/>
          </cell>
          <cell r="H313" t="str">
            <v>I-II</v>
          </cell>
          <cell r="I313">
            <v>0.4</v>
          </cell>
          <cell r="J313">
            <v>30</v>
          </cell>
          <cell r="K313">
            <v>21</v>
          </cell>
          <cell r="L313" t="str">
            <v>mittlere Lage</v>
          </cell>
          <cell r="M313" t="str">
            <v/>
          </cell>
          <cell r="N313">
            <v>700</v>
          </cell>
          <cell r="O313" t="str">
            <v/>
          </cell>
          <cell r="P313" t="str">
            <v/>
          </cell>
          <cell r="Q313">
            <v>2600100</v>
          </cell>
          <cell r="R313">
            <v>5690828</v>
          </cell>
          <cell r="S313">
            <v>40544</v>
          </cell>
        </row>
        <row r="314">
          <cell r="A314">
            <v>1100034</v>
          </cell>
          <cell r="B314">
            <v>220</v>
          </cell>
          <cell r="C314" t="str">
            <v>Haspe</v>
          </cell>
          <cell r="D314" t="str">
            <v>B</v>
          </cell>
          <cell r="E314" t="str">
            <v>W</v>
          </cell>
          <cell r="F314">
            <v>1</v>
          </cell>
          <cell r="G314" t="str">
            <v/>
          </cell>
          <cell r="H314" t="str">
            <v>I-II</v>
          </cell>
          <cell r="I314">
            <v>0.6</v>
          </cell>
          <cell r="J314">
            <v>20</v>
          </cell>
          <cell r="K314">
            <v>23</v>
          </cell>
          <cell r="L314" t="str">
            <v>mittlere Lage</v>
          </cell>
          <cell r="M314" t="str">
            <v/>
          </cell>
          <cell r="N314">
            <v>400</v>
          </cell>
          <cell r="O314" t="str">
            <v/>
          </cell>
          <cell r="P314" t="str">
            <v/>
          </cell>
          <cell r="Q314">
            <v>2600196</v>
          </cell>
          <cell r="R314">
            <v>5691005</v>
          </cell>
          <cell r="S314">
            <v>40544</v>
          </cell>
        </row>
        <row r="315">
          <cell r="A315">
            <v>1100035</v>
          </cell>
          <cell r="B315">
            <v>45</v>
          </cell>
          <cell r="C315" t="str">
            <v>Haspe</v>
          </cell>
          <cell r="D315" t="str">
            <v>B</v>
          </cell>
          <cell r="E315" t="str">
            <v>G</v>
          </cell>
          <cell r="F315">
            <v>3</v>
          </cell>
          <cell r="G315" t="str">
            <v/>
          </cell>
          <cell r="H315" t="str">
            <v/>
          </cell>
          <cell r="I315" t="str">
            <v/>
          </cell>
          <cell r="J315" t="str">
            <v/>
          </cell>
          <cell r="K315" t="str">
            <v/>
          </cell>
          <cell r="L315" t="str">
            <v/>
          </cell>
          <cell r="M315" t="str">
            <v/>
          </cell>
          <cell r="N315">
            <v>2000</v>
          </cell>
          <cell r="O315" t="str">
            <v/>
          </cell>
          <cell r="P315" t="str">
            <v/>
          </cell>
          <cell r="Q315">
            <v>2600173</v>
          </cell>
          <cell r="R315">
            <v>5691233</v>
          </cell>
          <cell r="S315">
            <v>40544</v>
          </cell>
        </row>
        <row r="316">
          <cell r="A316">
            <v>1100036</v>
          </cell>
          <cell r="B316">
            <v>60</v>
          </cell>
          <cell r="C316" t="str">
            <v>Haspe</v>
          </cell>
          <cell r="D316" t="str">
            <v>B</v>
          </cell>
          <cell r="E316" t="str">
            <v>G</v>
          </cell>
          <cell r="F316">
            <v>3</v>
          </cell>
          <cell r="G316" t="str">
            <v/>
          </cell>
          <cell r="H316" t="str">
            <v/>
          </cell>
          <cell r="I316" t="str">
            <v/>
          </cell>
          <cell r="J316" t="str">
            <v/>
          </cell>
          <cell r="K316" t="str">
            <v/>
          </cell>
          <cell r="L316" t="str">
            <v/>
          </cell>
          <cell r="M316" t="str">
            <v/>
          </cell>
          <cell r="N316">
            <v>5000</v>
          </cell>
          <cell r="O316" t="str">
            <v/>
          </cell>
          <cell r="P316" t="str">
            <v/>
          </cell>
          <cell r="Q316">
            <v>2600764</v>
          </cell>
          <cell r="R316">
            <v>5691580</v>
          </cell>
          <cell r="S316">
            <v>40544</v>
          </cell>
        </row>
        <row r="317">
          <cell r="A317">
            <v>1100037</v>
          </cell>
          <cell r="B317">
            <v>100</v>
          </cell>
          <cell r="C317" t="str">
            <v>Haspe</v>
          </cell>
          <cell r="D317" t="str">
            <v>B</v>
          </cell>
          <cell r="E317" t="str">
            <v>MI</v>
          </cell>
          <cell r="F317">
            <v>2</v>
          </cell>
          <cell r="G317" t="str">
            <v/>
          </cell>
          <cell r="H317" t="str">
            <v>II-V</v>
          </cell>
          <cell r="I317" t="str">
            <v/>
          </cell>
          <cell r="J317" t="str">
            <v/>
          </cell>
          <cell r="K317" t="str">
            <v/>
          </cell>
          <cell r="L317" t="str">
            <v/>
          </cell>
          <cell r="M317" t="str">
            <v/>
          </cell>
          <cell r="N317" t="str">
            <v/>
          </cell>
          <cell r="O317" t="str">
            <v/>
          </cell>
          <cell r="P317" t="str">
            <v/>
          </cell>
          <cell r="Q317">
            <v>2600378</v>
          </cell>
          <cell r="R317">
            <v>5691592</v>
          </cell>
          <cell r="S317">
            <v>40544</v>
          </cell>
        </row>
        <row r="318">
          <cell r="A318">
            <v>1100038</v>
          </cell>
          <cell r="B318">
            <v>40</v>
          </cell>
          <cell r="C318" t="str">
            <v>Haspe</v>
          </cell>
          <cell r="D318" t="str">
            <v>B</v>
          </cell>
          <cell r="E318" t="str">
            <v>G</v>
          </cell>
          <cell r="F318">
            <v>3</v>
          </cell>
          <cell r="G318" t="str">
            <v/>
          </cell>
          <cell r="H318" t="str">
            <v/>
          </cell>
          <cell r="I318" t="str">
            <v/>
          </cell>
          <cell r="J318" t="str">
            <v/>
          </cell>
          <cell r="K318" t="str">
            <v/>
          </cell>
          <cell r="L318" t="str">
            <v/>
          </cell>
          <cell r="M318" t="str">
            <v/>
          </cell>
          <cell r="N318">
            <v>10000</v>
          </cell>
          <cell r="O318" t="str">
            <v/>
          </cell>
          <cell r="P318" t="str">
            <v/>
          </cell>
          <cell r="Q318">
            <v>2600227</v>
          </cell>
          <cell r="R318">
            <v>5691787</v>
          </cell>
          <cell r="S318">
            <v>40544</v>
          </cell>
        </row>
        <row r="319">
          <cell r="A319">
            <v>1100039</v>
          </cell>
          <cell r="B319">
            <v>135</v>
          </cell>
          <cell r="C319" t="str">
            <v>Haspe</v>
          </cell>
          <cell r="D319" t="str">
            <v>B</v>
          </cell>
          <cell r="E319" t="str">
            <v>W</v>
          </cell>
          <cell r="F319">
            <v>2</v>
          </cell>
          <cell r="G319" t="str">
            <v/>
          </cell>
          <cell r="H319" t="str">
            <v>II-IV</v>
          </cell>
          <cell r="I319">
            <v>2</v>
          </cell>
          <cell r="J319">
            <v>20</v>
          </cell>
          <cell r="K319">
            <v>17</v>
          </cell>
          <cell r="L319" t="str">
            <v>mittlere Lage</v>
          </cell>
          <cell r="M319" t="str">
            <v/>
          </cell>
          <cell r="N319" t="str">
            <v/>
          </cell>
          <cell r="O319" t="str">
            <v/>
          </cell>
          <cell r="P319" t="str">
            <v/>
          </cell>
          <cell r="Q319">
            <v>2600004</v>
          </cell>
          <cell r="R319">
            <v>5691449</v>
          </cell>
          <cell r="S319">
            <v>40544</v>
          </cell>
        </row>
        <row r="320">
          <cell r="A320">
            <v>1100040</v>
          </cell>
          <cell r="B320">
            <v>125</v>
          </cell>
          <cell r="C320" t="str">
            <v>Haspe</v>
          </cell>
          <cell r="D320" t="str">
            <v>B</v>
          </cell>
          <cell r="E320" t="str">
            <v>W</v>
          </cell>
          <cell r="F320">
            <v>2</v>
          </cell>
          <cell r="G320" t="str">
            <v/>
          </cell>
          <cell r="H320" t="str">
            <v>II-V</v>
          </cell>
          <cell r="I320">
            <v>2.7</v>
          </cell>
          <cell r="J320">
            <v>20</v>
          </cell>
          <cell r="K320">
            <v>17</v>
          </cell>
          <cell r="L320" t="str">
            <v>mittlere Lage</v>
          </cell>
          <cell r="M320" t="str">
            <v/>
          </cell>
          <cell r="N320" t="str">
            <v/>
          </cell>
          <cell r="O320" t="str">
            <v/>
          </cell>
          <cell r="P320" t="str">
            <v/>
          </cell>
          <cell r="Q320">
            <v>2599718</v>
          </cell>
          <cell r="R320">
            <v>5691291</v>
          </cell>
          <cell r="S320">
            <v>40544</v>
          </cell>
        </row>
        <row r="321">
          <cell r="A321">
            <v>1100041</v>
          </cell>
          <cell r="B321">
            <v>125</v>
          </cell>
          <cell r="C321" t="str">
            <v>Haspe</v>
          </cell>
          <cell r="D321" t="str">
            <v>B</v>
          </cell>
          <cell r="E321" t="str">
            <v>MI</v>
          </cell>
          <cell r="F321">
            <v>2</v>
          </cell>
          <cell r="G321" t="str">
            <v/>
          </cell>
          <cell r="H321" t="str">
            <v>I-III</v>
          </cell>
          <cell r="I321">
            <v>1.2</v>
          </cell>
          <cell r="J321" t="str">
            <v/>
          </cell>
          <cell r="K321">
            <v>16</v>
          </cell>
          <cell r="L321" t="str">
            <v>mittlere Lage</v>
          </cell>
          <cell r="M321" t="str">
            <v/>
          </cell>
          <cell r="N321" t="str">
            <v/>
          </cell>
          <cell r="O321" t="str">
            <v/>
          </cell>
          <cell r="P321" t="str">
            <v/>
          </cell>
          <cell r="Q321">
            <v>2599562</v>
          </cell>
          <cell r="R321">
            <v>5691114</v>
          </cell>
          <cell r="S321">
            <v>40544</v>
          </cell>
        </row>
        <row r="322">
          <cell r="A322">
            <v>1100042</v>
          </cell>
          <cell r="B322">
            <v>155</v>
          </cell>
          <cell r="C322" t="str">
            <v>Haspe</v>
          </cell>
          <cell r="D322" t="str">
            <v>B</v>
          </cell>
          <cell r="E322" t="str">
            <v>W</v>
          </cell>
          <cell r="F322">
            <v>1</v>
          </cell>
          <cell r="G322" t="str">
            <v/>
          </cell>
          <cell r="H322" t="str">
            <v>II-III</v>
          </cell>
          <cell r="I322">
            <v>1.2</v>
          </cell>
          <cell r="J322">
            <v>30</v>
          </cell>
          <cell r="K322">
            <v>20</v>
          </cell>
          <cell r="L322" t="str">
            <v>mittlere Lage</v>
          </cell>
          <cell r="M322" t="str">
            <v/>
          </cell>
          <cell r="N322" t="str">
            <v/>
          </cell>
          <cell r="O322" t="str">
            <v/>
          </cell>
          <cell r="P322" t="str">
            <v/>
          </cell>
          <cell r="Q322">
            <v>2599573</v>
          </cell>
          <cell r="R322">
            <v>5691420</v>
          </cell>
          <cell r="S322">
            <v>40544</v>
          </cell>
        </row>
        <row r="323">
          <cell r="A323">
            <v>1100043</v>
          </cell>
          <cell r="B323">
            <v>220</v>
          </cell>
          <cell r="C323" t="str">
            <v>Haspe</v>
          </cell>
          <cell r="D323" t="str">
            <v>B</v>
          </cell>
          <cell r="E323" t="str">
            <v>W</v>
          </cell>
          <cell r="F323">
            <v>1</v>
          </cell>
          <cell r="G323" t="str">
            <v/>
          </cell>
          <cell r="H323" t="str">
            <v>II-III</v>
          </cell>
          <cell r="I323">
            <v>1</v>
          </cell>
          <cell r="J323">
            <v>20</v>
          </cell>
          <cell r="K323">
            <v>19</v>
          </cell>
          <cell r="L323" t="str">
            <v>mittlere Lage</v>
          </cell>
          <cell r="M323" t="str">
            <v/>
          </cell>
          <cell r="N323">
            <v>300</v>
          </cell>
          <cell r="O323" t="str">
            <v/>
          </cell>
          <cell r="P323" t="str">
            <v/>
          </cell>
          <cell r="Q323">
            <v>2599463</v>
          </cell>
          <cell r="R323">
            <v>5691259</v>
          </cell>
          <cell r="S323">
            <v>40544</v>
          </cell>
        </row>
        <row r="324">
          <cell r="A324">
            <v>1100044</v>
          </cell>
          <cell r="B324">
            <v>110</v>
          </cell>
          <cell r="C324" t="str">
            <v>Haspe</v>
          </cell>
          <cell r="D324" t="str">
            <v>B</v>
          </cell>
          <cell r="E324" t="str">
            <v>W</v>
          </cell>
          <cell r="F324">
            <v>2</v>
          </cell>
          <cell r="G324" t="str">
            <v/>
          </cell>
          <cell r="H324" t="str">
            <v>III</v>
          </cell>
          <cell r="I324">
            <v>0.7</v>
          </cell>
          <cell r="J324" t="str">
            <v/>
          </cell>
          <cell r="K324">
            <v>19</v>
          </cell>
          <cell r="L324" t="str">
            <v>mittlere Lage</v>
          </cell>
          <cell r="M324" t="str">
            <v/>
          </cell>
          <cell r="N324" t="str">
            <v/>
          </cell>
          <cell r="O324" t="str">
            <v/>
          </cell>
          <cell r="P324" t="str">
            <v/>
          </cell>
          <cell r="Q324">
            <v>2599468</v>
          </cell>
          <cell r="R324">
            <v>5691495</v>
          </cell>
          <cell r="S324">
            <v>40544</v>
          </cell>
        </row>
        <row r="325">
          <cell r="A325">
            <v>1100045</v>
          </cell>
          <cell r="B325">
            <v>50</v>
          </cell>
          <cell r="C325" t="str">
            <v>Haspe</v>
          </cell>
          <cell r="D325" t="str">
            <v>B</v>
          </cell>
          <cell r="E325" t="str">
            <v>G</v>
          </cell>
          <cell r="F325">
            <v>3</v>
          </cell>
          <cell r="G325" t="str">
            <v/>
          </cell>
          <cell r="H325" t="str">
            <v/>
          </cell>
          <cell r="I325" t="str">
            <v/>
          </cell>
          <cell r="J325" t="str">
            <v/>
          </cell>
          <cell r="K325" t="str">
            <v/>
          </cell>
          <cell r="L325" t="str">
            <v/>
          </cell>
          <cell r="M325" t="str">
            <v/>
          </cell>
          <cell r="N325">
            <v>5000</v>
          </cell>
          <cell r="O325" t="str">
            <v/>
          </cell>
          <cell r="P325" t="str">
            <v/>
          </cell>
          <cell r="Q325">
            <v>2599590</v>
          </cell>
          <cell r="R325">
            <v>5691673</v>
          </cell>
          <cell r="S325">
            <v>40544</v>
          </cell>
        </row>
        <row r="326">
          <cell r="A326">
            <v>1100046</v>
          </cell>
          <cell r="B326">
            <v>120</v>
          </cell>
          <cell r="C326" t="str">
            <v>Haspe</v>
          </cell>
          <cell r="D326" t="str">
            <v>B</v>
          </cell>
          <cell r="E326" t="str">
            <v>MI</v>
          </cell>
          <cell r="F326">
            <v>2</v>
          </cell>
          <cell r="G326" t="str">
            <v/>
          </cell>
          <cell r="H326" t="str">
            <v>II-IV</v>
          </cell>
          <cell r="I326">
            <v>1.2</v>
          </cell>
          <cell r="J326" t="str">
            <v/>
          </cell>
          <cell r="K326">
            <v>13</v>
          </cell>
          <cell r="L326" t="str">
            <v>einfache Lage</v>
          </cell>
          <cell r="M326" t="str">
            <v/>
          </cell>
          <cell r="N326" t="str">
            <v/>
          </cell>
          <cell r="O326" t="str">
            <v/>
          </cell>
          <cell r="P326" t="str">
            <v/>
          </cell>
          <cell r="Q326">
            <v>2599217</v>
          </cell>
          <cell r="R326">
            <v>5691497</v>
          </cell>
          <cell r="S326">
            <v>40544</v>
          </cell>
        </row>
        <row r="327">
          <cell r="A327">
            <v>1100047</v>
          </cell>
          <cell r="B327">
            <v>105</v>
          </cell>
          <cell r="C327" t="str">
            <v>Haspe</v>
          </cell>
          <cell r="D327" t="str">
            <v>B</v>
          </cell>
          <cell r="E327" t="str">
            <v>W</v>
          </cell>
          <cell r="F327">
            <v>2</v>
          </cell>
          <cell r="G327" t="str">
            <v/>
          </cell>
          <cell r="H327" t="str">
            <v>II-IV</v>
          </cell>
          <cell r="I327">
            <v>2.5</v>
          </cell>
          <cell r="J327" t="str">
            <v/>
          </cell>
          <cell r="K327">
            <v>15</v>
          </cell>
          <cell r="L327" t="str">
            <v>einfache Lage</v>
          </cell>
          <cell r="M327" t="str">
            <v/>
          </cell>
          <cell r="N327" t="str">
            <v/>
          </cell>
          <cell r="O327" t="str">
            <v/>
          </cell>
          <cell r="P327" t="str">
            <v/>
          </cell>
          <cell r="Q327">
            <v>2599020</v>
          </cell>
          <cell r="R327">
            <v>5691534</v>
          </cell>
          <cell r="S327">
            <v>40544</v>
          </cell>
        </row>
        <row r="328">
          <cell r="A328">
            <v>1100048</v>
          </cell>
          <cell r="B328">
            <v>105</v>
          </cell>
          <cell r="C328" t="str">
            <v>Haspe</v>
          </cell>
          <cell r="D328" t="str">
            <v>B</v>
          </cell>
          <cell r="E328" t="str">
            <v>MI</v>
          </cell>
          <cell r="F328">
            <v>2</v>
          </cell>
          <cell r="G328" t="str">
            <v/>
          </cell>
          <cell r="H328" t="str">
            <v>III-IV</v>
          </cell>
          <cell r="I328">
            <v>2.5</v>
          </cell>
          <cell r="J328" t="str">
            <v/>
          </cell>
          <cell r="K328">
            <v>12</v>
          </cell>
          <cell r="L328" t="str">
            <v>einfache Lage</v>
          </cell>
          <cell r="M328" t="str">
            <v/>
          </cell>
          <cell r="N328" t="str">
            <v/>
          </cell>
          <cell r="O328" t="str">
            <v/>
          </cell>
          <cell r="P328" t="str">
            <v/>
          </cell>
          <cell r="Q328">
            <v>2599152</v>
          </cell>
          <cell r="R328">
            <v>5691679</v>
          </cell>
          <cell r="S328">
            <v>40544</v>
          </cell>
        </row>
        <row r="329">
          <cell r="A329">
            <v>1100049</v>
          </cell>
          <cell r="B329">
            <v>150</v>
          </cell>
          <cell r="C329" t="str">
            <v>Haspe</v>
          </cell>
          <cell r="D329" t="str">
            <v>B</v>
          </cell>
          <cell r="E329" t="str">
            <v>W</v>
          </cell>
          <cell r="F329">
            <v>2</v>
          </cell>
          <cell r="G329" t="str">
            <v/>
          </cell>
          <cell r="H329" t="str">
            <v>II-IV</v>
          </cell>
          <cell r="I329">
            <v>1.2</v>
          </cell>
          <cell r="J329" t="str">
            <v/>
          </cell>
          <cell r="K329" t="str">
            <v/>
          </cell>
          <cell r="L329" t="str">
            <v/>
          </cell>
          <cell r="M329" t="str">
            <v/>
          </cell>
          <cell r="N329" t="str">
            <v/>
          </cell>
          <cell r="O329" t="str">
            <v/>
          </cell>
          <cell r="P329" t="str">
            <v/>
          </cell>
          <cell r="Q329">
            <v>2599056</v>
          </cell>
          <cell r="R329">
            <v>5691345</v>
          </cell>
          <cell r="S329">
            <v>40544</v>
          </cell>
        </row>
        <row r="330">
          <cell r="A330">
            <v>1100050</v>
          </cell>
          <cell r="B330">
            <v>200</v>
          </cell>
          <cell r="C330" t="str">
            <v>Haspe</v>
          </cell>
          <cell r="D330" t="str">
            <v>B</v>
          </cell>
          <cell r="E330" t="str">
            <v>MK</v>
          </cell>
          <cell r="F330">
            <v>2</v>
          </cell>
          <cell r="G330" t="str">
            <v/>
          </cell>
          <cell r="H330" t="str">
            <v>II-V</v>
          </cell>
          <cell r="I330">
            <v>2</v>
          </cell>
          <cell r="J330" t="str">
            <v/>
          </cell>
          <cell r="K330" t="str">
            <v/>
          </cell>
          <cell r="L330" t="str">
            <v/>
          </cell>
          <cell r="M330" t="str">
            <v/>
          </cell>
          <cell r="N330" t="str">
            <v/>
          </cell>
          <cell r="O330" t="str">
            <v/>
          </cell>
          <cell r="P330" t="str">
            <v/>
          </cell>
          <cell r="Q330">
            <v>2599034</v>
          </cell>
          <cell r="R330">
            <v>5691224</v>
          </cell>
          <cell r="S330">
            <v>40544</v>
          </cell>
        </row>
        <row r="331">
          <cell r="A331">
            <v>1100051</v>
          </cell>
          <cell r="B331">
            <v>130</v>
          </cell>
          <cell r="C331" t="str">
            <v>Haspe</v>
          </cell>
          <cell r="D331" t="str">
            <v>B</v>
          </cell>
          <cell r="E331" t="str">
            <v>MI</v>
          </cell>
          <cell r="F331">
            <v>2</v>
          </cell>
          <cell r="G331" t="str">
            <v/>
          </cell>
          <cell r="H331" t="str">
            <v>III-IV</v>
          </cell>
          <cell r="I331">
            <v>1.8</v>
          </cell>
          <cell r="J331" t="str">
            <v/>
          </cell>
          <cell r="K331" t="str">
            <v/>
          </cell>
          <cell r="L331" t="str">
            <v/>
          </cell>
          <cell r="M331" t="str">
            <v/>
          </cell>
          <cell r="N331" t="str">
            <v/>
          </cell>
          <cell r="O331" t="str">
            <v/>
          </cell>
          <cell r="P331" t="str">
            <v/>
          </cell>
          <cell r="Q331">
            <v>2599221</v>
          </cell>
          <cell r="R331">
            <v>5691362</v>
          </cell>
          <cell r="S331">
            <v>40544</v>
          </cell>
        </row>
        <row r="332">
          <cell r="A332">
            <v>1100052</v>
          </cell>
          <cell r="B332">
            <v>180</v>
          </cell>
          <cell r="C332" t="str">
            <v>Haspe</v>
          </cell>
          <cell r="D332" t="str">
            <v>B</v>
          </cell>
          <cell r="E332" t="str">
            <v>MK</v>
          </cell>
          <cell r="F332">
            <v>2</v>
          </cell>
          <cell r="G332" t="str">
            <v/>
          </cell>
          <cell r="H332" t="str">
            <v>III-IV</v>
          </cell>
          <cell r="I332">
            <v>2</v>
          </cell>
          <cell r="J332" t="str">
            <v/>
          </cell>
          <cell r="K332" t="str">
            <v/>
          </cell>
          <cell r="L332" t="str">
            <v/>
          </cell>
          <cell r="M332" t="str">
            <v/>
          </cell>
          <cell r="N332" t="str">
            <v/>
          </cell>
          <cell r="O332" t="str">
            <v/>
          </cell>
          <cell r="P332" t="str">
            <v/>
          </cell>
          <cell r="Q332">
            <v>2599280</v>
          </cell>
          <cell r="R332">
            <v>5691325</v>
          </cell>
          <cell r="S332">
            <v>40544</v>
          </cell>
        </row>
        <row r="333">
          <cell r="A333">
            <v>1100053</v>
          </cell>
          <cell r="B333">
            <v>270</v>
          </cell>
          <cell r="C333" t="str">
            <v>Haspe</v>
          </cell>
          <cell r="D333" t="str">
            <v>B</v>
          </cell>
          <cell r="E333" t="str">
            <v>MK</v>
          </cell>
          <cell r="F333">
            <v>2</v>
          </cell>
          <cell r="G333" t="str">
            <v/>
          </cell>
          <cell r="H333" t="str">
            <v>III-IV</v>
          </cell>
          <cell r="I333">
            <v>2.5</v>
          </cell>
          <cell r="J333" t="str">
            <v/>
          </cell>
          <cell r="K333" t="str">
            <v/>
          </cell>
          <cell r="L333" t="str">
            <v/>
          </cell>
          <cell r="M333" t="str">
            <v/>
          </cell>
          <cell r="N333" t="str">
            <v/>
          </cell>
          <cell r="O333" t="str">
            <v/>
          </cell>
          <cell r="P333" t="str">
            <v/>
          </cell>
          <cell r="Q333">
            <v>2599306</v>
          </cell>
          <cell r="R333">
            <v>5691163</v>
          </cell>
          <cell r="S333">
            <v>40544</v>
          </cell>
        </row>
        <row r="334">
          <cell r="A334">
            <v>1100054</v>
          </cell>
          <cell r="B334">
            <v>120</v>
          </cell>
          <cell r="C334" t="str">
            <v>Haspe</v>
          </cell>
          <cell r="D334" t="str">
            <v>B</v>
          </cell>
          <cell r="E334" t="str">
            <v>W</v>
          </cell>
          <cell r="F334">
            <v>2</v>
          </cell>
          <cell r="G334" t="str">
            <v/>
          </cell>
          <cell r="H334" t="str">
            <v>II-III</v>
          </cell>
          <cell r="I334">
            <v>1</v>
          </cell>
          <cell r="J334" t="str">
            <v/>
          </cell>
          <cell r="K334" t="str">
            <v/>
          </cell>
          <cell r="L334" t="str">
            <v/>
          </cell>
          <cell r="M334" t="str">
            <v/>
          </cell>
          <cell r="N334" t="str">
            <v/>
          </cell>
          <cell r="O334" t="str">
            <v/>
          </cell>
          <cell r="P334" t="str">
            <v/>
          </cell>
          <cell r="Q334">
            <v>2599405</v>
          </cell>
          <cell r="R334">
            <v>5691153</v>
          </cell>
          <cell r="S334">
            <v>40544</v>
          </cell>
        </row>
        <row r="335">
          <cell r="A335">
            <v>1100055</v>
          </cell>
          <cell r="B335">
            <v>170</v>
          </cell>
          <cell r="C335" t="str">
            <v>Haspe</v>
          </cell>
          <cell r="D335" t="str">
            <v>B</v>
          </cell>
          <cell r="E335" t="str">
            <v>MK</v>
          </cell>
          <cell r="F335">
            <v>2</v>
          </cell>
          <cell r="G335" t="str">
            <v/>
          </cell>
          <cell r="H335" t="str">
            <v>III-IV</v>
          </cell>
          <cell r="I335">
            <v>2</v>
          </cell>
          <cell r="J335" t="str">
            <v/>
          </cell>
          <cell r="K335" t="str">
            <v/>
          </cell>
          <cell r="L335" t="str">
            <v/>
          </cell>
          <cell r="M335" t="str">
            <v/>
          </cell>
          <cell r="N335" t="str">
            <v/>
          </cell>
          <cell r="O335" t="str">
            <v/>
          </cell>
          <cell r="P335" t="str">
            <v/>
          </cell>
          <cell r="Q335">
            <v>2599360</v>
          </cell>
          <cell r="R335">
            <v>5691051</v>
          </cell>
          <cell r="S335">
            <v>40544</v>
          </cell>
        </row>
        <row r="336">
          <cell r="A336">
            <v>1100056</v>
          </cell>
          <cell r="B336">
            <v>180</v>
          </cell>
          <cell r="C336" t="str">
            <v>Haspe</v>
          </cell>
          <cell r="D336" t="str">
            <v>B</v>
          </cell>
          <cell r="E336" t="str">
            <v>MK</v>
          </cell>
          <cell r="F336">
            <v>2</v>
          </cell>
          <cell r="G336" t="str">
            <v/>
          </cell>
          <cell r="H336" t="str">
            <v>III-IV</v>
          </cell>
          <cell r="I336">
            <v>2</v>
          </cell>
          <cell r="J336" t="str">
            <v/>
          </cell>
          <cell r="K336" t="str">
            <v/>
          </cell>
          <cell r="L336" t="str">
            <v/>
          </cell>
          <cell r="M336" t="str">
            <v/>
          </cell>
          <cell r="N336" t="str">
            <v/>
          </cell>
          <cell r="O336" t="str">
            <v/>
          </cell>
          <cell r="P336" t="str">
            <v/>
          </cell>
          <cell r="Q336">
            <v>2599147</v>
          </cell>
          <cell r="R336">
            <v>5691162</v>
          </cell>
          <cell r="S336">
            <v>40544</v>
          </cell>
        </row>
        <row r="337">
          <cell r="A337">
            <v>1100057</v>
          </cell>
          <cell r="B337">
            <v>160</v>
          </cell>
          <cell r="C337" t="str">
            <v>Haspe</v>
          </cell>
          <cell r="D337" t="str">
            <v>B</v>
          </cell>
          <cell r="E337" t="str">
            <v>W</v>
          </cell>
          <cell r="F337">
            <v>2</v>
          </cell>
          <cell r="G337" t="str">
            <v/>
          </cell>
          <cell r="H337" t="str">
            <v>III-IV</v>
          </cell>
          <cell r="I337">
            <v>1.1000000000000001</v>
          </cell>
          <cell r="J337" t="str">
            <v/>
          </cell>
          <cell r="K337" t="str">
            <v/>
          </cell>
          <cell r="L337" t="str">
            <v/>
          </cell>
          <cell r="M337" t="str">
            <v/>
          </cell>
          <cell r="N337" t="str">
            <v/>
          </cell>
          <cell r="O337" t="str">
            <v/>
          </cell>
          <cell r="P337" t="str">
            <v/>
          </cell>
          <cell r="Q337">
            <v>2599104</v>
          </cell>
          <cell r="R337">
            <v>5691035</v>
          </cell>
          <cell r="S337">
            <v>40544</v>
          </cell>
        </row>
        <row r="338">
          <cell r="A338">
            <v>1100058</v>
          </cell>
          <cell r="B338">
            <v>140</v>
          </cell>
          <cell r="C338" t="str">
            <v>Haspe</v>
          </cell>
          <cell r="D338" t="str">
            <v>B</v>
          </cell>
          <cell r="E338" t="str">
            <v>W</v>
          </cell>
          <cell r="F338">
            <v>2</v>
          </cell>
          <cell r="G338" t="str">
            <v/>
          </cell>
          <cell r="H338" t="str">
            <v>II-IV</v>
          </cell>
          <cell r="I338">
            <v>1.6</v>
          </cell>
          <cell r="J338" t="str">
            <v/>
          </cell>
          <cell r="K338" t="str">
            <v/>
          </cell>
          <cell r="L338" t="str">
            <v/>
          </cell>
          <cell r="M338" t="str">
            <v/>
          </cell>
          <cell r="N338" t="str">
            <v/>
          </cell>
          <cell r="O338" t="str">
            <v/>
          </cell>
          <cell r="P338" t="str">
            <v/>
          </cell>
          <cell r="Q338">
            <v>2598926</v>
          </cell>
          <cell r="R338">
            <v>5691043</v>
          </cell>
          <cell r="S338">
            <v>40544</v>
          </cell>
        </row>
        <row r="339">
          <cell r="A339">
            <v>1100059</v>
          </cell>
          <cell r="B339">
            <v>120</v>
          </cell>
          <cell r="C339" t="str">
            <v>Haspe</v>
          </cell>
          <cell r="D339" t="str">
            <v>B</v>
          </cell>
          <cell r="E339" t="str">
            <v>W</v>
          </cell>
          <cell r="F339">
            <v>1</v>
          </cell>
          <cell r="G339" t="str">
            <v/>
          </cell>
          <cell r="H339" t="str">
            <v>I-II</v>
          </cell>
          <cell r="I339">
            <v>0.7</v>
          </cell>
          <cell r="J339">
            <v>25</v>
          </cell>
          <cell r="K339">
            <v>16</v>
          </cell>
          <cell r="L339" t="str">
            <v>mittlere Lage</v>
          </cell>
          <cell r="M339" t="str">
            <v/>
          </cell>
          <cell r="N339">
            <v>600</v>
          </cell>
          <cell r="O339" t="str">
            <v/>
          </cell>
          <cell r="P339" t="str">
            <v/>
          </cell>
          <cell r="Q339">
            <v>2599700</v>
          </cell>
          <cell r="R339">
            <v>5689813</v>
          </cell>
          <cell r="S339">
            <v>40544</v>
          </cell>
        </row>
        <row r="340">
          <cell r="A340">
            <v>1100060</v>
          </cell>
          <cell r="B340">
            <v>170</v>
          </cell>
          <cell r="C340" t="str">
            <v>Haspe</v>
          </cell>
          <cell r="D340" t="str">
            <v>B</v>
          </cell>
          <cell r="E340" t="str">
            <v>W</v>
          </cell>
          <cell r="F340">
            <v>1</v>
          </cell>
          <cell r="G340" t="str">
            <v/>
          </cell>
          <cell r="H340" t="str">
            <v>I-II</v>
          </cell>
          <cell r="I340">
            <v>0.8</v>
          </cell>
          <cell r="J340">
            <v>25</v>
          </cell>
          <cell r="K340">
            <v>20</v>
          </cell>
          <cell r="L340" t="str">
            <v>mittlere Lage</v>
          </cell>
          <cell r="M340" t="str">
            <v/>
          </cell>
          <cell r="N340">
            <v>400</v>
          </cell>
          <cell r="O340" t="str">
            <v/>
          </cell>
          <cell r="P340" t="str">
            <v/>
          </cell>
          <cell r="Q340">
            <v>2600364</v>
          </cell>
          <cell r="R340">
            <v>5691062</v>
          </cell>
          <cell r="S340">
            <v>40544</v>
          </cell>
        </row>
        <row r="341">
          <cell r="A341">
            <v>1100061</v>
          </cell>
          <cell r="B341">
            <v>1</v>
          </cell>
          <cell r="C341" t="str">
            <v>Haspe</v>
          </cell>
          <cell r="D341" t="str">
            <v>LF</v>
          </cell>
          <cell r="E341" t="str">
            <v>F</v>
          </cell>
          <cell r="F341">
            <v>4</v>
          </cell>
          <cell r="G341" t="str">
            <v/>
          </cell>
          <cell r="H341" t="str">
            <v/>
          </cell>
          <cell r="I341" t="str">
            <v/>
          </cell>
          <cell r="J341" t="str">
            <v/>
          </cell>
          <cell r="K341" t="str">
            <v/>
          </cell>
          <cell r="L341" t="str">
            <v/>
          </cell>
          <cell r="M341" t="str">
            <v/>
          </cell>
          <cell r="N341" t="str">
            <v/>
          </cell>
          <cell r="O341" t="str">
            <v/>
          </cell>
          <cell r="P341" t="str">
            <v/>
          </cell>
          <cell r="Q341">
            <v>2600080</v>
          </cell>
          <cell r="R341">
            <v>5691065</v>
          </cell>
          <cell r="S341">
            <v>40544</v>
          </cell>
        </row>
        <row r="342">
          <cell r="A342">
            <v>1100062</v>
          </cell>
          <cell r="B342">
            <v>15</v>
          </cell>
          <cell r="C342" t="str">
            <v>Haspe</v>
          </cell>
          <cell r="D342" t="str">
            <v>LF</v>
          </cell>
          <cell r="E342" t="str">
            <v>LW</v>
          </cell>
          <cell r="F342">
            <v>5</v>
          </cell>
          <cell r="G342" t="str">
            <v/>
          </cell>
          <cell r="H342" t="str">
            <v/>
          </cell>
          <cell r="I342" t="str">
            <v/>
          </cell>
          <cell r="J342" t="str">
            <v/>
          </cell>
          <cell r="K342" t="str">
            <v/>
          </cell>
          <cell r="L342" t="str">
            <v/>
          </cell>
          <cell r="M342" t="str">
            <v/>
          </cell>
          <cell r="N342" t="str">
            <v/>
          </cell>
          <cell r="O342" t="str">
            <v/>
          </cell>
          <cell r="P342" t="str">
            <v/>
          </cell>
          <cell r="Q342">
            <v>2600800</v>
          </cell>
          <cell r="R342">
            <v>5691172</v>
          </cell>
          <cell r="S342">
            <v>40544</v>
          </cell>
        </row>
        <row r="343">
          <cell r="A343">
            <v>1100063</v>
          </cell>
          <cell r="B343">
            <v>2</v>
          </cell>
          <cell r="C343" t="str">
            <v>Haspe</v>
          </cell>
          <cell r="D343" t="str">
            <v>LF</v>
          </cell>
          <cell r="E343" t="str">
            <v>LW</v>
          </cell>
          <cell r="F343">
            <v>5</v>
          </cell>
          <cell r="G343" t="str">
            <v/>
          </cell>
          <cell r="H343" t="str">
            <v/>
          </cell>
          <cell r="I343" t="str">
            <v/>
          </cell>
          <cell r="J343" t="str">
            <v/>
          </cell>
          <cell r="K343" t="str">
            <v/>
          </cell>
          <cell r="L343" t="str">
            <v/>
          </cell>
          <cell r="M343" t="str">
            <v/>
          </cell>
          <cell r="N343" t="str">
            <v/>
          </cell>
          <cell r="O343" t="str">
            <v/>
          </cell>
          <cell r="P343" t="str">
            <v/>
          </cell>
          <cell r="Q343">
            <v>2599720</v>
          </cell>
          <cell r="R343">
            <v>5687155</v>
          </cell>
          <cell r="S343">
            <v>40544</v>
          </cell>
        </row>
        <row r="344">
          <cell r="A344">
            <v>1100064</v>
          </cell>
          <cell r="B344">
            <v>50</v>
          </cell>
          <cell r="C344" t="str">
            <v>Haspe</v>
          </cell>
          <cell r="D344" t="str">
            <v>B</v>
          </cell>
          <cell r="E344" t="str">
            <v>W</v>
          </cell>
          <cell r="F344">
            <v>6</v>
          </cell>
          <cell r="G344" t="str">
            <v>ASB</v>
          </cell>
          <cell r="H344" t="str">
            <v>I-II</v>
          </cell>
          <cell r="I344" t="str">
            <v/>
          </cell>
          <cell r="J344" t="str">
            <v/>
          </cell>
          <cell r="K344" t="str">
            <v/>
          </cell>
          <cell r="L344" t="str">
            <v/>
          </cell>
          <cell r="M344" t="str">
            <v/>
          </cell>
          <cell r="N344">
            <v>1000</v>
          </cell>
          <cell r="O344" t="str">
            <v/>
          </cell>
          <cell r="P344" t="str">
            <v/>
          </cell>
          <cell r="Q344">
            <v>2600600</v>
          </cell>
          <cell r="R344">
            <v>5690130</v>
          </cell>
          <cell r="S344">
            <v>40544</v>
          </cell>
        </row>
        <row r="345">
          <cell r="A345">
            <v>1100065</v>
          </cell>
          <cell r="B345">
            <v>1</v>
          </cell>
          <cell r="C345" t="str">
            <v>Haspe</v>
          </cell>
          <cell r="D345" t="str">
            <v>LF</v>
          </cell>
          <cell r="E345" t="str">
            <v>F</v>
          </cell>
          <cell r="F345">
            <v>4</v>
          </cell>
          <cell r="G345" t="str">
            <v/>
          </cell>
          <cell r="H345" t="str">
            <v/>
          </cell>
          <cell r="I345" t="str">
            <v/>
          </cell>
          <cell r="J345" t="str">
            <v/>
          </cell>
          <cell r="K345" t="str">
            <v/>
          </cell>
          <cell r="L345" t="str">
            <v/>
          </cell>
          <cell r="M345" t="str">
            <v/>
          </cell>
          <cell r="N345" t="str">
            <v/>
          </cell>
          <cell r="O345" t="str">
            <v/>
          </cell>
          <cell r="P345" t="str">
            <v/>
          </cell>
          <cell r="Q345">
            <v>2600160</v>
          </cell>
          <cell r="R345">
            <v>5689180</v>
          </cell>
          <cell r="S345">
            <v>40544</v>
          </cell>
        </row>
        <row r="346">
          <cell r="A346">
            <v>1100066</v>
          </cell>
          <cell r="B346">
            <v>1</v>
          </cell>
          <cell r="C346" t="str">
            <v>Haspe</v>
          </cell>
          <cell r="D346" t="str">
            <v>LF</v>
          </cell>
          <cell r="E346" t="str">
            <v>F</v>
          </cell>
          <cell r="F346">
            <v>4</v>
          </cell>
          <cell r="G346" t="str">
            <v/>
          </cell>
          <cell r="H346" t="str">
            <v/>
          </cell>
          <cell r="I346" t="str">
            <v/>
          </cell>
          <cell r="J346" t="str">
            <v/>
          </cell>
          <cell r="K346" t="str">
            <v/>
          </cell>
          <cell r="L346" t="str">
            <v/>
          </cell>
          <cell r="M346" t="str">
            <v/>
          </cell>
          <cell r="N346" t="str">
            <v/>
          </cell>
          <cell r="O346" t="str">
            <v/>
          </cell>
          <cell r="P346" t="str">
            <v/>
          </cell>
          <cell r="Q346">
            <v>2598230</v>
          </cell>
          <cell r="R346">
            <v>5692750</v>
          </cell>
          <cell r="S346">
            <v>40544</v>
          </cell>
        </row>
        <row r="347">
          <cell r="A347">
            <v>1100067</v>
          </cell>
          <cell r="B347">
            <v>2</v>
          </cell>
          <cell r="C347" t="str">
            <v>Haspe</v>
          </cell>
          <cell r="D347" t="str">
            <v>LF</v>
          </cell>
          <cell r="E347" t="str">
            <v>LW</v>
          </cell>
          <cell r="F347">
            <v>5</v>
          </cell>
          <cell r="G347" t="str">
            <v/>
          </cell>
          <cell r="H347" t="str">
            <v/>
          </cell>
          <cell r="I347" t="str">
            <v/>
          </cell>
          <cell r="J347" t="str">
            <v/>
          </cell>
          <cell r="K347" t="str">
            <v/>
          </cell>
          <cell r="L347" t="str">
            <v/>
          </cell>
          <cell r="M347" t="str">
            <v/>
          </cell>
          <cell r="N347" t="str">
            <v/>
          </cell>
          <cell r="O347" t="str">
            <v/>
          </cell>
          <cell r="P347" t="str">
            <v/>
          </cell>
          <cell r="Q347">
            <v>2598830</v>
          </cell>
          <cell r="R347">
            <v>5693230</v>
          </cell>
          <cell r="S347">
            <v>40544</v>
          </cell>
        </row>
        <row r="348">
          <cell r="A348">
            <v>1100068</v>
          </cell>
          <cell r="B348">
            <v>50</v>
          </cell>
          <cell r="C348" t="str">
            <v>Haspe</v>
          </cell>
          <cell r="D348" t="str">
            <v>B</v>
          </cell>
          <cell r="E348" t="str">
            <v>W</v>
          </cell>
          <cell r="F348">
            <v>6</v>
          </cell>
          <cell r="G348" t="str">
            <v>ASB</v>
          </cell>
          <cell r="H348" t="str">
            <v>I-II</v>
          </cell>
          <cell r="I348" t="str">
            <v/>
          </cell>
          <cell r="J348" t="str">
            <v/>
          </cell>
          <cell r="K348" t="str">
            <v/>
          </cell>
          <cell r="L348" t="str">
            <v/>
          </cell>
          <cell r="M348" t="str">
            <v/>
          </cell>
          <cell r="N348">
            <v>1000</v>
          </cell>
          <cell r="O348" t="str">
            <v/>
          </cell>
          <cell r="P348" t="str">
            <v/>
          </cell>
          <cell r="Q348">
            <v>2598640</v>
          </cell>
          <cell r="R348">
            <v>5692980</v>
          </cell>
          <cell r="S348">
            <v>40544</v>
          </cell>
        </row>
        <row r="349">
          <cell r="A349">
            <v>1100069</v>
          </cell>
          <cell r="B349" t="str">
            <v>--</v>
          </cell>
          <cell r="C349" t="str">
            <v>Haspe</v>
          </cell>
          <cell r="D349" t="str">
            <v>SF</v>
          </cell>
          <cell r="E349" t="str">
            <v>SN</v>
          </cell>
          <cell r="F349" t="str">
            <v/>
          </cell>
          <cell r="G349" t="str">
            <v/>
          </cell>
          <cell r="H349" t="str">
            <v/>
          </cell>
          <cell r="I349" t="str">
            <v/>
          </cell>
          <cell r="J349" t="str">
            <v/>
          </cell>
          <cell r="K349" t="str">
            <v/>
          </cell>
          <cell r="L349" t="str">
            <v/>
          </cell>
          <cell r="M349" t="str">
            <v/>
          </cell>
          <cell r="N349" t="str">
            <v/>
          </cell>
          <cell r="O349" t="str">
            <v/>
          </cell>
          <cell r="P349" t="str">
            <v/>
          </cell>
          <cell r="Q349">
            <v>2598870</v>
          </cell>
          <cell r="R349">
            <v>5691644</v>
          </cell>
          <cell r="S349">
            <v>40544</v>
          </cell>
        </row>
        <row r="350">
          <cell r="A350">
            <v>1100070</v>
          </cell>
          <cell r="B350">
            <v>220</v>
          </cell>
          <cell r="C350" t="str">
            <v>Haspe</v>
          </cell>
          <cell r="D350" t="str">
            <v>B</v>
          </cell>
          <cell r="E350" t="str">
            <v>MK</v>
          </cell>
          <cell r="F350">
            <v>2</v>
          </cell>
          <cell r="G350" t="str">
            <v/>
          </cell>
          <cell r="H350" t="str">
            <v>III</v>
          </cell>
          <cell r="I350">
            <v>2</v>
          </cell>
          <cell r="J350" t="str">
            <v/>
          </cell>
          <cell r="K350" t="str">
            <v/>
          </cell>
          <cell r="L350" t="str">
            <v/>
          </cell>
          <cell r="M350" t="str">
            <v/>
          </cell>
          <cell r="N350" t="str">
            <v/>
          </cell>
          <cell r="O350" t="str">
            <v/>
          </cell>
          <cell r="P350" t="str">
            <v/>
          </cell>
          <cell r="Q350">
            <v>2599260</v>
          </cell>
          <cell r="R350">
            <v>5691080</v>
          </cell>
          <cell r="S350">
            <v>40544</v>
          </cell>
        </row>
        <row r="351">
          <cell r="A351">
            <v>1100071</v>
          </cell>
          <cell r="B351">
            <v>320</v>
          </cell>
          <cell r="C351" t="str">
            <v>Haspe</v>
          </cell>
          <cell r="D351" t="str">
            <v>B</v>
          </cell>
          <cell r="E351" t="str">
            <v>MK</v>
          </cell>
          <cell r="F351">
            <v>2</v>
          </cell>
          <cell r="G351" t="str">
            <v/>
          </cell>
          <cell r="H351" t="str">
            <v>II-IV</v>
          </cell>
          <cell r="I351">
            <v>3</v>
          </cell>
          <cell r="J351" t="str">
            <v/>
          </cell>
          <cell r="K351" t="str">
            <v/>
          </cell>
          <cell r="L351" t="str">
            <v/>
          </cell>
          <cell r="M351" t="str">
            <v/>
          </cell>
          <cell r="N351" t="str">
            <v/>
          </cell>
          <cell r="O351" t="str">
            <v/>
          </cell>
          <cell r="P351" t="str">
            <v/>
          </cell>
          <cell r="Q351">
            <v>2599237</v>
          </cell>
          <cell r="R351">
            <v>5691209</v>
          </cell>
          <cell r="S351">
            <v>40544</v>
          </cell>
        </row>
        <row r="352">
          <cell r="A352">
            <v>1100072</v>
          </cell>
          <cell r="B352" t="str">
            <v>--</v>
          </cell>
          <cell r="C352" t="str">
            <v>Haspe</v>
          </cell>
          <cell r="D352" t="str">
            <v>SF</v>
          </cell>
          <cell r="E352" t="str">
            <v>SN</v>
          </cell>
          <cell r="F352" t="str">
            <v/>
          </cell>
          <cell r="G352" t="str">
            <v/>
          </cell>
          <cell r="H352" t="str">
            <v/>
          </cell>
          <cell r="I352" t="str">
            <v/>
          </cell>
          <cell r="J352" t="str">
            <v/>
          </cell>
          <cell r="K352" t="str">
            <v/>
          </cell>
          <cell r="L352" t="str">
            <v/>
          </cell>
          <cell r="M352" t="str">
            <v/>
          </cell>
          <cell r="N352" t="str">
            <v/>
          </cell>
          <cell r="O352" t="str">
            <v/>
          </cell>
          <cell r="P352" t="str">
            <v/>
          </cell>
          <cell r="Q352">
            <v>2599388</v>
          </cell>
          <cell r="R352">
            <v>5691317</v>
          </cell>
          <cell r="S352">
            <v>40544</v>
          </cell>
        </row>
        <row r="353">
          <cell r="A353">
            <v>1100073</v>
          </cell>
          <cell r="B353" t="str">
            <v>--</v>
          </cell>
          <cell r="C353" t="str">
            <v>Haspe</v>
          </cell>
          <cell r="D353" t="str">
            <v>SF</v>
          </cell>
          <cell r="E353" t="str">
            <v>SN</v>
          </cell>
          <cell r="F353" t="str">
            <v/>
          </cell>
          <cell r="G353" t="str">
            <v/>
          </cell>
          <cell r="H353" t="str">
            <v/>
          </cell>
          <cell r="I353" t="str">
            <v/>
          </cell>
          <cell r="J353" t="str">
            <v/>
          </cell>
          <cell r="K353" t="str">
            <v/>
          </cell>
          <cell r="L353" t="str">
            <v/>
          </cell>
          <cell r="M353" t="str">
            <v/>
          </cell>
          <cell r="N353" t="str">
            <v/>
          </cell>
          <cell r="O353" t="str">
            <v/>
          </cell>
          <cell r="P353" t="str">
            <v/>
          </cell>
          <cell r="Q353">
            <v>2599343</v>
          </cell>
          <cell r="R353">
            <v>5691492</v>
          </cell>
          <cell r="S353">
            <v>40544</v>
          </cell>
        </row>
        <row r="354">
          <cell r="A354">
            <v>1100074</v>
          </cell>
          <cell r="B354" t="str">
            <v>--</v>
          </cell>
          <cell r="C354" t="str">
            <v>Haspe</v>
          </cell>
          <cell r="D354" t="str">
            <v>SF</v>
          </cell>
          <cell r="E354" t="str">
            <v>SN</v>
          </cell>
          <cell r="F354" t="str">
            <v/>
          </cell>
          <cell r="G354" t="str">
            <v/>
          </cell>
          <cell r="H354" t="str">
            <v/>
          </cell>
          <cell r="I354" t="str">
            <v/>
          </cell>
          <cell r="J354" t="str">
            <v/>
          </cell>
          <cell r="K354" t="str">
            <v/>
          </cell>
          <cell r="L354" t="str">
            <v/>
          </cell>
          <cell r="M354" t="str">
            <v/>
          </cell>
          <cell r="N354" t="str">
            <v/>
          </cell>
          <cell r="O354" t="str">
            <v/>
          </cell>
          <cell r="P354" t="str">
            <v/>
          </cell>
          <cell r="Q354">
            <v>2599090</v>
          </cell>
          <cell r="R354">
            <v>5691468</v>
          </cell>
          <cell r="S354">
            <v>40544</v>
          </cell>
        </row>
        <row r="355">
          <cell r="A355">
            <v>1200001</v>
          </cell>
          <cell r="B355">
            <v>200</v>
          </cell>
          <cell r="C355" t="str">
            <v>Westerbauer</v>
          </cell>
          <cell r="D355" t="str">
            <v>B</v>
          </cell>
          <cell r="E355" t="str">
            <v>W</v>
          </cell>
          <cell r="F355">
            <v>1</v>
          </cell>
          <cell r="G355" t="str">
            <v/>
          </cell>
          <cell r="H355" t="str">
            <v>I-II</v>
          </cell>
          <cell r="I355">
            <v>0.4</v>
          </cell>
          <cell r="J355">
            <v>30</v>
          </cell>
          <cell r="K355">
            <v>21</v>
          </cell>
          <cell r="L355" t="str">
            <v>mittlere Lage</v>
          </cell>
          <cell r="M355" t="str">
            <v/>
          </cell>
          <cell r="N355">
            <v>600</v>
          </cell>
          <cell r="O355" t="str">
            <v/>
          </cell>
          <cell r="P355" t="str">
            <v/>
          </cell>
          <cell r="Q355">
            <v>2596418</v>
          </cell>
          <cell r="R355">
            <v>5690796</v>
          </cell>
          <cell r="S355">
            <v>40544</v>
          </cell>
        </row>
        <row r="356">
          <cell r="A356">
            <v>1200002</v>
          </cell>
          <cell r="B356">
            <v>200</v>
          </cell>
          <cell r="C356" t="str">
            <v>Westerbauer</v>
          </cell>
          <cell r="D356" t="str">
            <v>B</v>
          </cell>
          <cell r="E356" t="str">
            <v>W</v>
          </cell>
          <cell r="F356">
            <v>1</v>
          </cell>
          <cell r="G356" t="str">
            <v/>
          </cell>
          <cell r="H356" t="str">
            <v>I-II</v>
          </cell>
          <cell r="I356">
            <v>0.7</v>
          </cell>
          <cell r="J356">
            <v>25</v>
          </cell>
          <cell r="K356">
            <v>23</v>
          </cell>
          <cell r="L356" t="str">
            <v>mittlere Lage</v>
          </cell>
          <cell r="M356" t="str">
            <v/>
          </cell>
          <cell r="N356">
            <v>400</v>
          </cell>
          <cell r="O356" t="str">
            <v/>
          </cell>
          <cell r="P356" t="str">
            <v/>
          </cell>
          <cell r="Q356">
            <v>2596298</v>
          </cell>
          <cell r="R356">
            <v>5690916</v>
          </cell>
          <cell r="S356">
            <v>40544</v>
          </cell>
        </row>
        <row r="357">
          <cell r="A357">
            <v>1200003</v>
          </cell>
          <cell r="B357">
            <v>210</v>
          </cell>
          <cell r="C357" t="str">
            <v>Westerbauer</v>
          </cell>
          <cell r="D357" t="str">
            <v>B</v>
          </cell>
          <cell r="E357" t="str">
            <v>W</v>
          </cell>
          <cell r="F357">
            <v>1</v>
          </cell>
          <cell r="G357" t="str">
            <v/>
          </cell>
          <cell r="H357" t="str">
            <v>II</v>
          </cell>
          <cell r="I357">
            <v>0.8</v>
          </cell>
          <cell r="J357">
            <v>25</v>
          </cell>
          <cell r="K357">
            <v>23</v>
          </cell>
          <cell r="L357" t="str">
            <v>mittlere Lage</v>
          </cell>
          <cell r="M357" t="str">
            <v/>
          </cell>
          <cell r="N357">
            <v>400</v>
          </cell>
          <cell r="O357" t="str">
            <v/>
          </cell>
          <cell r="P357" t="str">
            <v/>
          </cell>
          <cell r="Q357">
            <v>2596166</v>
          </cell>
          <cell r="R357">
            <v>5690697</v>
          </cell>
          <cell r="S357">
            <v>40544</v>
          </cell>
        </row>
        <row r="358">
          <cell r="A358">
            <v>1200004</v>
          </cell>
          <cell r="B358">
            <v>145</v>
          </cell>
          <cell r="C358" t="str">
            <v>Westerbauer</v>
          </cell>
          <cell r="D358" t="str">
            <v>B</v>
          </cell>
          <cell r="E358" t="str">
            <v>W</v>
          </cell>
          <cell r="F358">
            <v>1</v>
          </cell>
          <cell r="G358" t="str">
            <v/>
          </cell>
          <cell r="H358" t="str">
            <v>I-II</v>
          </cell>
          <cell r="I358">
            <v>0.6</v>
          </cell>
          <cell r="J358">
            <v>30</v>
          </cell>
          <cell r="K358">
            <v>19</v>
          </cell>
          <cell r="L358" t="str">
            <v>mittlere Lage</v>
          </cell>
          <cell r="M358" t="str">
            <v/>
          </cell>
          <cell r="N358">
            <v>600</v>
          </cell>
          <cell r="O358" t="str">
            <v/>
          </cell>
          <cell r="P358" t="str">
            <v/>
          </cell>
          <cell r="Q358">
            <v>2596370</v>
          </cell>
          <cell r="R358">
            <v>5690536</v>
          </cell>
          <cell r="S358">
            <v>40544</v>
          </cell>
        </row>
        <row r="359">
          <cell r="A359">
            <v>1200005</v>
          </cell>
          <cell r="B359">
            <v>125</v>
          </cell>
          <cell r="C359" t="str">
            <v>Westerbauer</v>
          </cell>
          <cell r="D359" t="str">
            <v>B</v>
          </cell>
          <cell r="E359" t="str">
            <v>W</v>
          </cell>
          <cell r="F359">
            <v>1</v>
          </cell>
          <cell r="G359" t="str">
            <v/>
          </cell>
          <cell r="H359" t="str">
            <v>I-II</v>
          </cell>
          <cell r="I359">
            <v>0.4</v>
          </cell>
          <cell r="J359">
            <v>30</v>
          </cell>
          <cell r="K359">
            <v>22</v>
          </cell>
          <cell r="L359" t="str">
            <v>mittlere Lage</v>
          </cell>
          <cell r="M359" t="str">
            <v/>
          </cell>
          <cell r="N359">
            <v>600</v>
          </cell>
          <cell r="O359" t="str">
            <v/>
          </cell>
          <cell r="P359" t="str">
            <v/>
          </cell>
          <cell r="Q359">
            <v>2596384</v>
          </cell>
          <cell r="R359">
            <v>5690309</v>
          </cell>
          <cell r="S359">
            <v>40544</v>
          </cell>
        </row>
        <row r="360">
          <cell r="A360">
            <v>1200006</v>
          </cell>
          <cell r="B360">
            <v>140</v>
          </cell>
          <cell r="C360" t="str">
            <v>Westerbauer</v>
          </cell>
          <cell r="D360" t="str">
            <v>B</v>
          </cell>
          <cell r="E360" t="str">
            <v>W</v>
          </cell>
          <cell r="F360">
            <v>2</v>
          </cell>
          <cell r="G360" t="str">
            <v/>
          </cell>
          <cell r="H360" t="str">
            <v>III-IV</v>
          </cell>
          <cell r="I360">
            <v>1.2</v>
          </cell>
          <cell r="J360" t="str">
            <v/>
          </cell>
          <cell r="K360">
            <v>19</v>
          </cell>
          <cell r="L360" t="str">
            <v>mittlere Lage</v>
          </cell>
          <cell r="M360" t="str">
            <v/>
          </cell>
          <cell r="N360" t="str">
            <v/>
          </cell>
          <cell r="O360" t="str">
            <v/>
          </cell>
          <cell r="P360" t="str">
            <v/>
          </cell>
          <cell r="Q360">
            <v>2596536</v>
          </cell>
          <cell r="R360">
            <v>5690316</v>
          </cell>
          <cell r="S360">
            <v>40544</v>
          </cell>
        </row>
        <row r="361">
          <cell r="A361">
            <v>1200007</v>
          </cell>
          <cell r="B361">
            <v>225</v>
          </cell>
          <cell r="C361" t="str">
            <v>Westerbauer</v>
          </cell>
          <cell r="D361" t="str">
            <v>B</v>
          </cell>
          <cell r="E361" t="str">
            <v>W</v>
          </cell>
          <cell r="F361">
            <v>1</v>
          </cell>
          <cell r="G361" t="str">
            <v/>
          </cell>
          <cell r="H361" t="str">
            <v>I-II</v>
          </cell>
          <cell r="I361">
            <v>0.8</v>
          </cell>
          <cell r="J361">
            <v>25</v>
          </cell>
          <cell r="K361">
            <v>20</v>
          </cell>
          <cell r="L361" t="str">
            <v>mittlere Lage</v>
          </cell>
          <cell r="M361" t="str">
            <v/>
          </cell>
          <cell r="N361">
            <v>400</v>
          </cell>
          <cell r="O361" t="str">
            <v/>
          </cell>
          <cell r="P361" t="str">
            <v/>
          </cell>
          <cell r="Q361">
            <v>2596563</v>
          </cell>
          <cell r="R361">
            <v>5690422</v>
          </cell>
          <cell r="S361">
            <v>40544</v>
          </cell>
        </row>
        <row r="362">
          <cell r="A362">
            <v>1200008</v>
          </cell>
          <cell r="B362">
            <v>145</v>
          </cell>
          <cell r="C362" t="str">
            <v>Westerbauer</v>
          </cell>
          <cell r="D362" t="str">
            <v>B</v>
          </cell>
          <cell r="E362" t="str">
            <v>W</v>
          </cell>
          <cell r="F362">
            <v>2</v>
          </cell>
          <cell r="G362" t="str">
            <v/>
          </cell>
          <cell r="H362" t="str">
            <v>II-III</v>
          </cell>
          <cell r="I362">
            <v>1.2</v>
          </cell>
          <cell r="J362" t="str">
            <v/>
          </cell>
          <cell r="K362">
            <v>19</v>
          </cell>
          <cell r="L362" t="str">
            <v>mittlere Lage</v>
          </cell>
          <cell r="M362" t="str">
            <v/>
          </cell>
          <cell r="N362" t="str">
            <v/>
          </cell>
          <cell r="O362" t="str">
            <v/>
          </cell>
          <cell r="P362" t="str">
            <v/>
          </cell>
          <cell r="Q362">
            <v>2596671</v>
          </cell>
          <cell r="R362">
            <v>5690477</v>
          </cell>
          <cell r="S362">
            <v>40544</v>
          </cell>
        </row>
        <row r="363">
          <cell r="A363">
            <v>1200009</v>
          </cell>
          <cell r="B363">
            <v>120</v>
          </cell>
          <cell r="C363" t="str">
            <v>Westerbauer</v>
          </cell>
          <cell r="D363" t="str">
            <v>B</v>
          </cell>
          <cell r="E363" t="str">
            <v>W</v>
          </cell>
          <cell r="F363">
            <v>1</v>
          </cell>
          <cell r="G363" t="str">
            <v/>
          </cell>
          <cell r="H363" t="str">
            <v>II</v>
          </cell>
          <cell r="I363">
            <v>0.4</v>
          </cell>
          <cell r="J363">
            <v>45</v>
          </cell>
          <cell r="K363">
            <v>20</v>
          </cell>
          <cell r="L363" t="str">
            <v>mittlere Lage</v>
          </cell>
          <cell r="M363" t="str">
            <v/>
          </cell>
          <cell r="N363">
            <v>700</v>
          </cell>
          <cell r="O363" t="str">
            <v/>
          </cell>
          <cell r="P363" t="str">
            <v/>
          </cell>
          <cell r="Q363">
            <v>2597156</v>
          </cell>
          <cell r="R363">
            <v>5690576</v>
          </cell>
          <cell r="S363">
            <v>40544</v>
          </cell>
        </row>
        <row r="364">
          <cell r="A364">
            <v>1200010</v>
          </cell>
          <cell r="B364">
            <v>140</v>
          </cell>
          <cell r="C364" t="str">
            <v>Westerbauer</v>
          </cell>
          <cell r="D364" t="str">
            <v>B</v>
          </cell>
          <cell r="E364" t="str">
            <v>W</v>
          </cell>
          <cell r="F364">
            <v>1</v>
          </cell>
          <cell r="G364" t="str">
            <v/>
          </cell>
          <cell r="H364" t="str">
            <v>I</v>
          </cell>
          <cell r="I364">
            <v>0.3</v>
          </cell>
          <cell r="J364">
            <v>35</v>
          </cell>
          <cell r="K364">
            <v>22</v>
          </cell>
          <cell r="L364" t="str">
            <v>mittlere Lage</v>
          </cell>
          <cell r="M364" t="str">
            <v/>
          </cell>
          <cell r="N364">
            <v>600</v>
          </cell>
          <cell r="O364" t="str">
            <v/>
          </cell>
          <cell r="P364" t="str">
            <v/>
          </cell>
          <cell r="Q364">
            <v>2597096</v>
          </cell>
          <cell r="R364">
            <v>5690668</v>
          </cell>
          <cell r="S364">
            <v>40544</v>
          </cell>
        </row>
        <row r="365">
          <cell r="A365">
            <v>1200011</v>
          </cell>
          <cell r="B365">
            <v>130</v>
          </cell>
          <cell r="C365" t="str">
            <v>Westerbauer</v>
          </cell>
          <cell r="D365" t="str">
            <v>B</v>
          </cell>
          <cell r="E365" t="str">
            <v>MI</v>
          </cell>
          <cell r="F365">
            <v>2</v>
          </cell>
          <cell r="G365" t="str">
            <v/>
          </cell>
          <cell r="H365" t="str">
            <v>I</v>
          </cell>
          <cell r="I365">
            <v>0.6</v>
          </cell>
          <cell r="J365">
            <v>25</v>
          </cell>
          <cell r="K365" t="str">
            <v/>
          </cell>
          <cell r="L365" t="str">
            <v/>
          </cell>
          <cell r="M365" t="str">
            <v/>
          </cell>
          <cell r="N365">
            <v>600</v>
          </cell>
          <cell r="O365" t="str">
            <v/>
          </cell>
          <cell r="P365" t="str">
            <v/>
          </cell>
          <cell r="Q365">
            <v>2597332</v>
          </cell>
          <cell r="R365">
            <v>5690683</v>
          </cell>
          <cell r="S365">
            <v>40544</v>
          </cell>
        </row>
        <row r="366">
          <cell r="A366">
            <v>1200012</v>
          </cell>
          <cell r="B366">
            <v>150</v>
          </cell>
          <cell r="C366" t="str">
            <v>Westerbauer</v>
          </cell>
          <cell r="D366" t="str">
            <v>B</v>
          </cell>
          <cell r="E366" t="str">
            <v>W</v>
          </cell>
          <cell r="F366">
            <v>1</v>
          </cell>
          <cell r="G366" t="str">
            <v/>
          </cell>
          <cell r="H366" t="str">
            <v>II</v>
          </cell>
          <cell r="I366">
            <v>0.7</v>
          </cell>
          <cell r="J366">
            <v>25</v>
          </cell>
          <cell r="K366">
            <v>21</v>
          </cell>
          <cell r="L366" t="str">
            <v>mittlere Lage</v>
          </cell>
          <cell r="M366" t="str">
            <v/>
          </cell>
          <cell r="N366">
            <v>300</v>
          </cell>
          <cell r="O366" t="str">
            <v/>
          </cell>
          <cell r="P366" t="str">
            <v/>
          </cell>
          <cell r="Q366">
            <v>2597545</v>
          </cell>
          <cell r="R366">
            <v>5690792</v>
          </cell>
          <cell r="S366">
            <v>40544</v>
          </cell>
        </row>
        <row r="367">
          <cell r="A367">
            <v>1200013</v>
          </cell>
          <cell r="B367">
            <v>130</v>
          </cell>
          <cell r="C367" t="str">
            <v>Westerbauer</v>
          </cell>
          <cell r="D367" t="str">
            <v>B</v>
          </cell>
          <cell r="E367" t="str">
            <v>W</v>
          </cell>
          <cell r="F367">
            <v>2</v>
          </cell>
          <cell r="G367" t="str">
            <v/>
          </cell>
          <cell r="H367" t="str">
            <v>III-IV</v>
          </cell>
          <cell r="I367">
            <v>1.1000000000000001</v>
          </cell>
          <cell r="J367" t="str">
            <v/>
          </cell>
          <cell r="K367">
            <v>18</v>
          </cell>
          <cell r="L367" t="str">
            <v>mittlere Lage</v>
          </cell>
          <cell r="M367" t="str">
            <v/>
          </cell>
          <cell r="N367" t="str">
            <v/>
          </cell>
          <cell r="O367" t="str">
            <v/>
          </cell>
          <cell r="P367" t="str">
            <v/>
          </cell>
          <cell r="Q367">
            <v>2597772</v>
          </cell>
          <cell r="R367">
            <v>5690895</v>
          </cell>
          <cell r="S367">
            <v>40544</v>
          </cell>
        </row>
        <row r="368">
          <cell r="A368">
            <v>1200014</v>
          </cell>
          <cell r="B368">
            <v>140</v>
          </cell>
          <cell r="C368" t="str">
            <v>Westerbauer</v>
          </cell>
          <cell r="D368" t="str">
            <v>B</v>
          </cell>
          <cell r="E368" t="str">
            <v>W</v>
          </cell>
          <cell r="F368">
            <v>2</v>
          </cell>
          <cell r="G368" t="str">
            <v/>
          </cell>
          <cell r="H368" t="str">
            <v>II</v>
          </cell>
          <cell r="I368">
            <v>0.8</v>
          </cell>
          <cell r="J368">
            <v>30</v>
          </cell>
          <cell r="K368">
            <v>17</v>
          </cell>
          <cell r="L368" t="str">
            <v>mittlere Lage</v>
          </cell>
          <cell r="M368" t="str">
            <v/>
          </cell>
          <cell r="N368" t="str">
            <v/>
          </cell>
          <cell r="O368" t="str">
            <v/>
          </cell>
          <cell r="P368" t="str">
            <v/>
          </cell>
          <cell r="Q368">
            <v>2597531</v>
          </cell>
          <cell r="R368">
            <v>5690975</v>
          </cell>
          <cell r="S368">
            <v>40544</v>
          </cell>
        </row>
        <row r="369">
          <cell r="A369">
            <v>1200015</v>
          </cell>
          <cell r="B369">
            <v>130</v>
          </cell>
          <cell r="C369" t="str">
            <v>Westerbauer</v>
          </cell>
          <cell r="D369" t="str">
            <v>B</v>
          </cell>
          <cell r="E369" t="str">
            <v>W</v>
          </cell>
          <cell r="F369">
            <v>2</v>
          </cell>
          <cell r="G369" t="str">
            <v/>
          </cell>
          <cell r="H369" t="str">
            <v>III-VIII</v>
          </cell>
          <cell r="I369">
            <v>1.1000000000000001</v>
          </cell>
          <cell r="J369" t="str">
            <v/>
          </cell>
          <cell r="K369">
            <v>18</v>
          </cell>
          <cell r="L369" t="str">
            <v>mittlere Lage</v>
          </cell>
          <cell r="M369" t="str">
            <v/>
          </cell>
          <cell r="N369" t="str">
            <v/>
          </cell>
          <cell r="O369" t="str">
            <v/>
          </cell>
          <cell r="P369" t="str">
            <v/>
          </cell>
          <cell r="Q369">
            <v>2597561</v>
          </cell>
          <cell r="R369">
            <v>5691240</v>
          </cell>
          <cell r="S369">
            <v>40544</v>
          </cell>
        </row>
        <row r="370">
          <cell r="A370">
            <v>1200016</v>
          </cell>
          <cell r="B370">
            <v>150</v>
          </cell>
          <cell r="C370" t="str">
            <v>Westerbauer</v>
          </cell>
          <cell r="D370" t="str">
            <v>B</v>
          </cell>
          <cell r="E370" t="str">
            <v>W</v>
          </cell>
          <cell r="F370">
            <v>1</v>
          </cell>
          <cell r="G370" t="str">
            <v/>
          </cell>
          <cell r="H370" t="str">
            <v>II</v>
          </cell>
          <cell r="I370">
            <v>0.5</v>
          </cell>
          <cell r="J370">
            <v>25</v>
          </cell>
          <cell r="K370">
            <v>18</v>
          </cell>
          <cell r="L370" t="str">
            <v>mittlere Lage</v>
          </cell>
          <cell r="M370" t="str">
            <v/>
          </cell>
          <cell r="N370">
            <v>300</v>
          </cell>
          <cell r="O370" t="str">
            <v/>
          </cell>
          <cell r="P370" t="str">
            <v/>
          </cell>
          <cell r="Q370">
            <v>2597748</v>
          </cell>
          <cell r="R370">
            <v>5691005</v>
          </cell>
          <cell r="S370">
            <v>40544</v>
          </cell>
        </row>
        <row r="371">
          <cell r="A371">
            <v>1200017</v>
          </cell>
          <cell r="B371">
            <v>150</v>
          </cell>
          <cell r="C371" t="str">
            <v>Westerbauer</v>
          </cell>
          <cell r="D371" t="str">
            <v>B</v>
          </cell>
          <cell r="E371" t="str">
            <v>W</v>
          </cell>
          <cell r="F371">
            <v>1</v>
          </cell>
          <cell r="G371" t="str">
            <v/>
          </cell>
          <cell r="H371" t="str">
            <v>I</v>
          </cell>
          <cell r="I371">
            <v>0.4</v>
          </cell>
          <cell r="J371">
            <v>30</v>
          </cell>
          <cell r="K371">
            <v>21</v>
          </cell>
          <cell r="L371" t="str">
            <v>mittlere Lage</v>
          </cell>
          <cell r="M371" t="str">
            <v/>
          </cell>
          <cell r="N371">
            <v>500</v>
          </cell>
          <cell r="O371" t="str">
            <v/>
          </cell>
          <cell r="P371" t="str">
            <v/>
          </cell>
          <cell r="Q371">
            <v>2597881</v>
          </cell>
          <cell r="R371">
            <v>5690836</v>
          </cell>
          <cell r="S371">
            <v>40544</v>
          </cell>
        </row>
        <row r="372">
          <cell r="A372">
            <v>1200018</v>
          </cell>
          <cell r="B372">
            <v>140</v>
          </cell>
          <cell r="C372" t="str">
            <v>Westerbauer</v>
          </cell>
          <cell r="D372" t="str">
            <v>B</v>
          </cell>
          <cell r="E372" t="str">
            <v>W</v>
          </cell>
          <cell r="F372">
            <v>1</v>
          </cell>
          <cell r="G372" t="str">
            <v/>
          </cell>
          <cell r="H372" t="str">
            <v>I-II</v>
          </cell>
          <cell r="I372">
            <v>0.4</v>
          </cell>
          <cell r="J372">
            <v>25</v>
          </cell>
          <cell r="K372">
            <v>21</v>
          </cell>
          <cell r="L372" t="str">
            <v>mittlere Lage</v>
          </cell>
          <cell r="M372" t="str">
            <v/>
          </cell>
          <cell r="N372">
            <v>500</v>
          </cell>
          <cell r="O372" t="str">
            <v/>
          </cell>
          <cell r="P372" t="str">
            <v/>
          </cell>
          <cell r="Q372">
            <v>2598023</v>
          </cell>
          <cell r="R372">
            <v>5690869</v>
          </cell>
          <cell r="S372">
            <v>40544</v>
          </cell>
        </row>
        <row r="373">
          <cell r="A373">
            <v>1200020</v>
          </cell>
          <cell r="B373">
            <v>125</v>
          </cell>
          <cell r="C373" t="str">
            <v>Westerbauer</v>
          </cell>
          <cell r="D373" t="str">
            <v>B</v>
          </cell>
          <cell r="E373" t="str">
            <v>SE</v>
          </cell>
          <cell r="F373">
            <v>3</v>
          </cell>
          <cell r="G373" t="str">
            <v/>
          </cell>
          <cell r="H373" t="str">
            <v>I-III</v>
          </cell>
          <cell r="I373">
            <v>0.9</v>
          </cell>
          <cell r="J373">
            <v>40</v>
          </cell>
          <cell r="K373" t="str">
            <v/>
          </cell>
          <cell r="L373" t="str">
            <v/>
          </cell>
          <cell r="M373" t="str">
            <v/>
          </cell>
          <cell r="N373">
            <v>1500</v>
          </cell>
          <cell r="O373" t="str">
            <v/>
          </cell>
          <cell r="P373" t="str">
            <v/>
          </cell>
          <cell r="Q373">
            <v>2598020</v>
          </cell>
          <cell r="R373">
            <v>5691225</v>
          </cell>
          <cell r="S373">
            <v>40544</v>
          </cell>
        </row>
        <row r="374">
          <cell r="A374">
            <v>1200021</v>
          </cell>
          <cell r="B374">
            <v>170</v>
          </cell>
          <cell r="C374" t="str">
            <v>Westerbauer</v>
          </cell>
          <cell r="D374" t="str">
            <v>B</v>
          </cell>
          <cell r="E374" t="str">
            <v>MD</v>
          </cell>
          <cell r="F374">
            <v>1</v>
          </cell>
          <cell r="G374" t="str">
            <v/>
          </cell>
          <cell r="H374" t="str">
            <v>I-II</v>
          </cell>
          <cell r="I374">
            <v>0.6</v>
          </cell>
          <cell r="J374">
            <v>20</v>
          </cell>
          <cell r="K374">
            <v>24</v>
          </cell>
          <cell r="L374" t="str">
            <v>gute Lage</v>
          </cell>
          <cell r="M374" t="str">
            <v/>
          </cell>
          <cell r="N374">
            <v>600</v>
          </cell>
          <cell r="O374" t="str">
            <v/>
          </cell>
          <cell r="P374" t="str">
            <v/>
          </cell>
          <cell r="Q374">
            <v>2597984</v>
          </cell>
          <cell r="R374">
            <v>5691284</v>
          </cell>
          <cell r="S374">
            <v>40544</v>
          </cell>
        </row>
        <row r="375">
          <cell r="A375">
            <v>1200022</v>
          </cell>
          <cell r="B375">
            <v>120</v>
          </cell>
          <cell r="C375" t="str">
            <v>Westerbauer</v>
          </cell>
          <cell r="D375" t="str">
            <v>B</v>
          </cell>
          <cell r="E375" t="str">
            <v>W</v>
          </cell>
          <cell r="F375">
            <v>2</v>
          </cell>
          <cell r="G375" t="str">
            <v/>
          </cell>
          <cell r="H375" t="str">
            <v>II-III</v>
          </cell>
          <cell r="I375">
            <v>0.8</v>
          </cell>
          <cell r="J375">
            <v>30</v>
          </cell>
          <cell r="K375">
            <v>17</v>
          </cell>
          <cell r="L375" t="str">
            <v>mittlere Lage</v>
          </cell>
          <cell r="M375" t="str">
            <v/>
          </cell>
          <cell r="N375" t="str">
            <v/>
          </cell>
          <cell r="O375" t="str">
            <v/>
          </cell>
          <cell r="P375" t="str">
            <v/>
          </cell>
          <cell r="Q375">
            <v>2598112</v>
          </cell>
          <cell r="R375">
            <v>5691117</v>
          </cell>
          <cell r="S375">
            <v>40544</v>
          </cell>
        </row>
        <row r="376">
          <cell r="A376">
            <v>1200023</v>
          </cell>
          <cell r="B376">
            <v>145</v>
          </cell>
          <cell r="C376" t="str">
            <v>Westerbauer</v>
          </cell>
          <cell r="D376" t="str">
            <v>B</v>
          </cell>
          <cell r="E376" t="str">
            <v>W</v>
          </cell>
          <cell r="F376">
            <v>1</v>
          </cell>
          <cell r="G376" t="str">
            <v/>
          </cell>
          <cell r="H376" t="str">
            <v>I-II</v>
          </cell>
          <cell r="I376">
            <v>0.8</v>
          </cell>
          <cell r="J376">
            <v>25</v>
          </cell>
          <cell r="K376">
            <v>22</v>
          </cell>
          <cell r="L376" t="str">
            <v>mittlere Lage</v>
          </cell>
          <cell r="M376" t="str">
            <v/>
          </cell>
          <cell r="N376">
            <v>300</v>
          </cell>
          <cell r="O376" t="str">
            <v/>
          </cell>
          <cell r="P376" t="str">
            <v/>
          </cell>
          <cell r="Q376">
            <v>2598154</v>
          </cell>
          <cell r="R376">
            <v>5691222</v>
          </cell>
          <cell r="S376">
            <v>40544</v>
          </cell>
        </row>
        <row r="377">
          <cell r="A377">
            <v>1200024</v>
          </cell>
          <cell r="B377">
            <v>100</v>
          </cell>
          <cell r="C377" t="str">
            <v>Westerbauer</v>
          </cell>
          <cell r="D377" t="str">
            <v>B</v>
          </cell>
          <cell r="E377" t="str">
            <v>W</v>
          </cell>
          <cell r="F377">
            <v>1</v>
          </cell>
          <cell r="G377" t="str">
            <v/>
          </cell>
          <cell r="H377" t="str">
            <v>I</v>
          </cell>
          <cell r="I377">
            <v>0.3</v>
          </cell>
          <cell r="J377">
            <v>30</v>
          </cell>
          <cell r="K377">
            <v>19</v>
          </cell>
          <cell r="L377" t="str">
            <v>mittlere Lage</v>
          </cell>
          <cell r="M377" t="str">
            <v/>
          </cell>
          <cell r="N377">
            <v>1000</v>
          </cell>
          <cell r="O377" t="str">
            <v/>
          </cell>
          <cell r="P377" t="str">
            <v/>
          </cell>
          <cell r="Q377">
            <v>2598223</v>
          </cell>
          <cell r="R377">
            <v>5691137</v>
          </cell>
          <cell r="S377">
            <v>40544</v>
          </cell>
        </row>
        <row r="378">
          <cell r="A378">
            <v>1200025</v>
          </cell>
          <cell r="B378">
            <v>145</v>
          </cell>
          <cell r="C378" t="str">
            <v>Westerbauer</v>
          </cell>
          <cell r="D378" t="str">
            <v>B</v>
          </cell>
          <cell r="E378" t="str">
            <v>W</v>
          </cell>
          <cell r="F378">
            <v>1</v>
          </cell>
          <cell r="G378" t="str">
            <v/>
          </cell>
          <cell r="H378" t="str">
            <v>I-II</v>
          </cell>
          <cell r="I378">
            <v>0.7</v>
          </cell>
          <cell r="J378">
            <v>30</v>
          </cell>
          <cell r="K378">
            <v>20</v>
          </cell>
          <cell r="L378" t="str">
            <v>mittlere Lage</v>
          </cell>
          <cell r="M378" t="str">
            <v/>
          </cell>
          <cell r="N378">
            <v>600</v>
          </cell>
          <cell r="O378" t="str">
            <v/>
          </cell>
          <cell r="P378" t="str">
            <v/>
          </cell>
          <cell r="Q378">
            <v>2598458</v>
          </cell>
          <cell r="R378">
            <v>5691364</v>
          </cell>
          <cell r="S378">
            <v>40544</v>
          </cell>
        </row>
        <row r="379">
          <cell r="A379">
            <v>1200026</v>
          </cell>
          <cell r="B379">
            <v>80</v>
          </cell>
          <cell r="C379" t="str">
            <v>Westerbauer</v>
          </cell>
          <cell r="D379" t="str">
            <v>B</v>
          </cell>
          <cell r="E379" t="str">
            <v>MI</v>
          </cell>
          <cell r="F379">
            <v>2</v>
          </cell>
          <cell r="G379" t="str">
            <v/>
          </cell>
          <cell r="H379" t="str">
            <v>I-II</v>
          </cell>
          <cell r="I379">
            <v>0.7</v>
          </cell>
          <cell r="J379">
            <v>30</v>
          </cell>
          <cell r="K379" t="str">
            <v/>
          </cell>
          <cell r="L379" t="str">
            <v/>
          </cell>
          <cell r="M379" t="str">
            <v/>
          </cell>
          <cell r="N379" t="str">
            <v/>
          </cell>
          <cell r="O379" t="str">
            <v/>
          </cell>
          <cell r="P379" t="str">
            <v/>
          </cell>
          <cell r="Q379">
            <v>2598196</v>
          </cell>
          <cell r="R379">
            <v>5691449</v>
          </cell>
          <cell r="S379">
            <v>40544</v>
          </cell>
        </row>
        <row r="380">
          <cell r="A380">
            <v>1200027</v>
          </cell>
          <cell r="B380">
            <v>130</v>
          </cell>
          <cell r="C380" t="str">
            <v>Westerbauer</v>
          </cell>
          <cell r="D380" t="str">
            <v>B</v>
          </cell>
          <cell r="E380" t="str">
            <v>W</v>
          </cell>
          <cell r="F380">
            <v>2</v>
          </cell>
          <cell r="G380" t="str">
            <v/>
          </cell>
          <cell r="H380" t="str">
            <v>III-IV</v>
          </cell>
          <cell r="I380">
            <v>1</v>
          </cell>
          <cell r="J380" t="str">
            <v/>
          </cell>
          <cell r="K380">
            <v>16</v>
          </cell>
          <cell r="L380" t="str">
            <v>mittlere Lage</v>
          </cell>
          <cell r="M380" t="str">
            <v/>
          </cell>
          <cell r="N380" t="str">
            <v/>
          </cell>
          <cell r="O380" t="str">
            <v/>
          </cell>
          <cell r="P380" t="str">
            <v/>
          </cell>
          <cell r="Q380">
            <v>2598066</v>
          </cell>
          <cell r="R380">
            <v>5691695</v>
          </cell>
          <cell r="S380">
            <v>40544</v>
          </cell>
        </row>
        <row r="381">
          <cell r="A381">
            <v>1200028</v>
          </cell>
          <cell r="B381">
            <v>120</v>
          </cell>
          <cell r="C381" t="str">
            <v>Westerbauer</v>
          </cell>
          <cell r="D381" t="str">
            <v>B</v>
          </cell>
          <cell r="E381" t="str">
            <v>MI</v>
          </cell>
          <cell r="F381">
            <v>2</v>
          </cell>
          <cell r="G381" t="str">
            <v/>
          </cell>
          <cell r="H381" t="str">
            <v>I-III</v>
          </cell>
          <cell r="I381">
            <v>0.7</v>
          </cell>
          <cell r="J381" t="str">
            <v/>
          </cell>
          <cell r="K381" t="str">
            <v/>
          </cell>
          <cell r="L381" t="str">
            <v/>
          </cell>
          <cell r="M381" t="str">
            <v/>
          </cell>
          <cell r="N381" t="str">
            <v/>
          </cell>
          <cell r="O381" t="str">
            <v/>
          </cell>
          <cell r="P381" t="str">
            <v/>
          </cell>
          <cell r="Q381">
            <v>2598466</v>
          </cell>
          <cell r="R381">
            <v>5691642</v>
          </cell>
          <cell r="S381">
            <v>40544</v>
          </cell>
        </row>
        <row r="382">
          <cell r="A382">
            <v>1200029</v>
          </cell>
          <cell r="B382">
            <v>160</v>
          </cell>
          <cell r="C382" t="str">
            <v>Westerbauer</v>
          </cell>
          <cell r="D382" t="str">
            <v>B</v>
          </cell>
          <cell r="E382" t="str">
            <v>W</v>
          </cell>
          <cell r="F382">
            <v>1</v>
          </cell>
          <cell r="G382" t="str">
            <v/>
          </cell>
          <cell r="H382" t="str">
            <v>I-II</v>
          </cell>
          <cell r="I382">
            <v>0.8</v>
          </cell>
          <cell r="J382">
            <v>25</v>
          </cell>
          <cell r="K382">
            <v>19</v>
          </cell>
          <cell r="L382" t="str">
            <v>mittlere Lage</v>
          </cell>
          <cell r="M382" t="str">
            <v/>
          </cell>
          <cell r="N382">
            <v>500</v>
          </cell>
          <cell r="O382" t="str">
            <v/>
          </cell>
          <cell r="P382" t="str">
            <v/>
          </cell>
          <cell r="Q382">
            <v>2597883</v>
          </cell>
          <cell r="R382">
            <v>5691749</v>
          </cell>
          <cell r="S382">
            <v>40544</v>
          </cell>
        </row>
        <row r="383">
          <cell r="A383">
            <v>1200030</v>
          </cell>
          <cell r="B383">
            <v>130</v>
          </cell>
          <cell r="C383" t="str">
            <v>Westerbauer</v>
          </cell>
          <cell r="D383" t="str">
            <v>B</v>
          </cell>
          <cell r="E383" t="str">
            <v>W</v>
          </cell>
          <cell r="F383">
            <v>2</v>
          </cell>
          <cell r="G383" t="str">
            <v/>
          </cell>
          <cell r="H383" t="str">
            <v>III-IV</v>
          </cell>
          <cell r="I383">
            <v>1</v>
          </cell>
          <cell r="J383" t="str">
            <v/>
          </cell>
          <cell r="K383">
            <v>18</v>
          </cell>
          <cell r="L383" t="str">
            <v>mittlere Lage</v>
          </cell>
          <cell r="M383" t="str">
            <v/>
          </cell>
          <cell r="N383" t="str">
            <v/>
          </cell>
          <cell r="O383" t="str">
            <v/>
          </cell>
          <cell r="P383" t="str">
            <v/>
          </cell>
          <cell r="Q383">
            <v>2597847</v>
          </cell>
          <cell r="R383">
            <v>5691916</v>
          </cell>
          <cell r="S383">
            <v>40544</v>
          </cell>
        </row>
        <row r="384">
          <cell r="A384">
            <v>1200031</v>
          </cell>
          <cell r="B384">
            <v>115</v>
          </cell>
          <cell r="C384" t="str">
            <v>Westerbauer</v>
          </cell>
          <cell r="D384" t="str">
            <v>B</v>
          </cell>
          <cell r="E384" t="str">
            <v>W</v>
          </cell>
          <cell r="F384">
            <v>2</v>
          </cell>
          <cell r="G384" t="str">
            <v/>
          </cell>
          <cell r="H384" t="str">
            <v>VIII</v>
          </cell>
          <cell r="I384">
            <v>1</v>
          </cell>
          <cell r="J384" t="str">
            <v/>
          </cell>
          <cell r="K384">
            <v>17</v>
          </cell>
          <cell r="L384" t="str">
            <v>mittlere Lage</v>
          </cell>
          <cell r="M384" t="str">
            <v/>
          </cell>
          <cell r="N384" t="str">
            <v/>
          </cell>
          <cell r="O384" t="str">
            <v/>
          </cell>
          <cell r="P384" t="str">
            <v/>
          </cell>
          <cell r="Q384">
            <v>2598275</v>
          </cell>
          <cell r="R384">
            <v>5691938</v>
          </cell>
          <cell r="S384">
            <v>40544</v>
          </cell>
        </row>
        <row r="385">
          <cell r="A385">
            <v>1200032</v>
          </cell>
          <cell r="B385">
            <v>135</v>
          </cell>
          <cell r="C385" t="str">
            <v>Westerbauer</v>
          </cell>
          <cell r="D385" t="str">
            <v>B</v>
          </cell>
          <cell r="E385" t="str">
            <v>W</v>
          </cell>
          <cell r="F385">
            <v>1</v>
          </cell>
          <cell r="G385" t="str">
            <v/>
          </cell>
          <cell r="H385" t="str">
            <v>I-II</v>
          </cell>
          <cell r="I385">
            <v>0.4</v>
          </cell>
          <cell r="J385">
            <v>25</v>
          </cell>
          <cell r="K385">
            <v>20</v>
          </cell>
          <cell r="L385" t="str">
            <v>mittlere Lage</v>
          </cell>
          <cell r="M385" t="str">
            <v/>
          </cell>
          <cell r="N385">
            <v>600</v>
          </cell>
          <cell r="O385" t="str">
            <v/>
          </cell>
          <cell r="P385" t="str">
            <v/>
          </cell>
          <cell r="Q385">
            <v>2598605</v>
          </cell>
          <cell r="R385">
            <v>5691923</v>
          </cell>
          <cell r="S385">
            <v>40544</v>
          </cell>
        </row>
        <row r="386">
          <cell r="A386">
            <v>1200033</v>
          </cell>
          <cell r="B386">
            <v>70</v>
          </cell>
          <cell r="C386" t="str">
            <v>Westerbauer</v>
          </cell>
          <cell r="D386" t="str">
            <v>B</v>
          </cell>
          <cell r="E386" t="str">
            <v>MI</v>
          </cell>
          <cell r="F386">
            <v>2</v>
          </cell>
          <cell r="G386" t="str">
            <v/>
          </cell>
          <cell r="H386" t="str">
            <v>III</v>
          </cell>
          <cell r="I386">
            <v>1.1000000000000001</v>
          </cell>
          <cell r="J386">
            <v>30</v>
          </cell>
          <cell r="K386" t="str">
            <v/>
          </cell>
          <cell r="L386" t="str">
            <v/>
          </cell>
          <cell r="M386" t="str">
            <v/>
          </cell>
          <cell r="N386" t="str">
            <v/>
          </cell>
          <cell r="O386" t="str">
            <v/>
          </cell>
          <cell r="P386" t="str">
            <v/>
          </cell>
          <cell r="Q386">
            <v>2596725</v>
          </cell>
          <cell r="R386">
            <v>5690248</v>
          </cell>
          <cell r="S386">
            <v>40544</v>
          </cell>
        </row>
        <row r="387">
          <cell r="A387">
            <v>1200034</v>
          </cell>
          <cell r="B387">
            <v>35</v>
          </cell>
          <cell r="C387" t="str">
            <v>Westerbauer</v>
          </cell>
          <cell r="D387" t="str">
            <v>B</v>
          </cell>
          <cell r="E387" t="str">
            <v>G</v>
          </cell>
          <cell r="F387">
            <v>3</v>
          </cell>
          <cell r="G387" t="str">
            <v/>
          </cell>
          <cell r="H387" t="str">
            <v/>
          </cell>
          <cell r="I387" t="str">
            <v/>
          </cell>
          <cell r="J387" t="str">
            <v/>
          </cell>
          <cell r="K387" t="str">
            <v/>
          </cell>
          <cell r="L387" t="str">
            <v/>
          </cell>
          <cell r="M387" t="str">
            <v/>
          </cell>
          <cell r="N387">
            <v>25000</v>
          </cell>
          <cell r="O387" t="str">
            <v/>
          </cell>
          <cell r="P387" t="str">
            <v/>
          </cell>
          <cell r="Q387">
            <v>2597068</v>
          </cell>
          <cell r="R387">
            <v>5690469</v>
          </cell>
          <cell r="S387">
            <v>40544</v>
          </cell>
        </row>
        <row r="388">
          <cell r="A388">
            <v>1200035</v>
          </cell>
          <cell r="B388">
            <v>30</v>
          </cell>
          <cell r="C388" t="str">
            <v>Westerbauer</v>
          </cell>
          <cell r="D388" t="str">
            <v>B</v>
          </cell>
          <cell r="E388" t="str">
            <v>G</v>
          </cell>
          <cell r="F388">
            <v>3</v>
          </cell>
          <cell r="G388" t="str">
            <v/>
          </cell>
          <cell r="H388" t="str">
            <v/>
          </cell>
          <cell r="I388" t="str">
            <v/>
          </cell>
          <cell r="J388" t="str">
            <v/>
          </cell>
          <cell r="K388" t="str">
            <v/>
          </cell>
          <cell r="L388" t="str">
            <v/>
          </cell>
          <cell r="M388" t="str">
            <v/>
          </cell>
          <cell r="N388">
            <v>10000</v>
          </cell>
          <cell r="O388" t="str">
            <v/>
          </cell>
          <cell r="P388" t="str">
            <v/>
          </cell>
          <cell r="Q388">
            <v>2597792</v>
          </cell>
          <cell r="R388">
            <v>5690627</v>
          </cell>
          <cell r="S388">
            <v>40544</v>
          </cell>
        </row>
        <row r="389">
          <cell r="A389">
            <v>1200036</v>
          </cell>
          <cell r="B389">
            <v>110</v>
          </cell>
          <cell r="C389" t="str">
            <v>Westerbauer</v>
          </cell>
          <cell r="D389" t="str">
            <v>B</v>
          </cell>
          <cell r="E389" t="str">
            <v>MI</v>
          </cell>
          <cell r="F389">
            <v>2</v>
          </cell>
          <cell r="G389" t="str">
            <v/>
          </cell>
          <cell r="H389" t="str">
            <v>II-IV</v>
          </cell>
          <cell r="I389">
            <v>1.5</v>
          </cell>
          <cell r="J389">
            <v>25</v>
          </cell>
          <cell r="K389" t="str">
            <v/>
          </cell>
          <cell r="L389" t="str">
            <v/>
          </cell>
          <cell r="M389" t="str">
            <v/>
          </cell>
          <cell r="N389" t="str">
            <v/>
          </cell>
          <cell r="O389" t="str">
            <v/>
          </cell>
          <cell r="P389" t="str">
            <v/>
          </cell>
          <cell r="Q389">
            <v>2597550</v>
          </cell>
          <cell r="R389">
            <v>5690450</v>
          </cell>
          <cell r="S389">
            <v>40544</v>
          </cell>
        </row>
        <row r="390">
          <cell r="A390">
            <v>1200037</v>
          </cell>
          <cell r="B390">
            <v>45</v>
          </cell>
          <cell r="C390" t="str">
            <v>Westerbauer</v>
          </cell>
          <cell r="D390" t="str">
            <v>B</v>
          </cell>
          <cell r="E390" t="str">
            <v>G</v>
          </cell>
          <cell r="F390">
            <v>3</v>
          </cell>
          <cell r="G390" t="str">
            <v/>
          </cell>
          <cell r="H390" t="str">
            <v/>
          </cell>
          <cell r="I390" t="str">
            <v/>
          </cell>
          <cell r="J390" t="str">
            <v/>
          </cell>
          <cell r="K390" t="str">
            <v/>
          </cell>
          <cell r="L390" t="str">
            <v/>
          </cell>
          <cell r="M390" t="str">
            <v/>
          </cell>
          <cell r="N390">
            <v>7500</v>
          </cell>
          <cell r="O390" t="str">
            <v/>
          </cell>
          <cell r="P390" t="str">
            <v/>
          </cell>
          <cell r="Q390">
            <v>2597767</v>
          </cell>
          <cell r="R390">
            <v>5690313</v>
          </cell>
          <cell r="S390">
            <v>40544</v>
          </cell>
        </row>
        <row r="391">
          <cell r="A391">
            <v>1200038</v>
          </cell>
          <cell r="B391">
            <v>110</v>
          </cell>
          <cell r="C391" t="str">
            <v>Westerbauer</v>
          </cell>
          <cell r="D391" t="str">
            <v>B</v>
          </cell>
          <cell r="E391" t="str">
            <v>W</v>
          </cell>
          <cell r="F391">
            <v>1</v>
          </cell>
          <cell r="G391" t="str">
            <v/>
          </cell>
          <cell r="H391" t="str">
            <v>I-III</v>
          </cell>
          <cell r="I391">
            <v>0.9</v>
          </cell>
          <cell r="J391">
            <v>20</v>
          </cell>
          <cell r="K391">
            <v>18</v>
          </cell>
          <cell r="L391" t="str">
            <v>mittlere Lage</v>
          </cell>
          <cell r="M391" t="str">
            <v/>
          </cell>
          <cell r="N391">
            <v>600</v>
          </cell>
          <cell r="O391" t="str">
            <v/>
          </cell>
          <cell r="P391" t="str">
            <v/>
          </cell>
          <cell r="Q391">
            <v>2597625</v>
          </cell>
          <cell r="R391">
            <v>5690044</v>
          </cell>
          <cell r="S391">
            <v>40544</v>
          </cell>
        </row>
        <row r="392">
          <cell r="A392">
            <v>1200039</v>
          </cell>
          <cell r="B392">
            <v>195</v>
          </cell>
          <cell r="C392" t="str">
            <v>Westerbauer</v>
          </cell>
          <cell r="D392" t="str">
            <v>B</v>
          </cell>
          <cell r="E392" t="str">
            <v>W</v>
          </cell>
          <cell r="F392">
            <v>1</v>
          </cell>
          <cell r="G392" t="str">
            <v/>
          </cell>
          <cell r="H392" t="str">
            <v>II-III</v>
          </cell>
          <cell r="I392">
            <v>0.9</v>
          </cell>
          <cell r="J392">
            <v>25</v>
          </cell>
          <cell r="K392">
            <v>18</v>
          </cell>
          <cell r="L392" t="str">
            <v>mittlere Lage</v>
          </cell>
          <cell r="M392" t="str">
            <v/>
          </cell>
          <cell r="N392">
            <v>200</v>
          </cell>
          <cell r="O392" t="str">
            <v/>
          </cell>
          <cell r="P392" t="str">
            <v/>
          </cell>
          <cell r="Q392">
            <v>2597687</v>
          </cell>
          <cell r="R392">
            <v>5690025</v>
          </cell>
          <cell r="S392">
            <v>40544</v>
          </cell>
        </row>
        <row r="393">
          <cell r="A393">
            <v>1200040</v>
          </cell>
          <cell r="B393">
            <v>140</v>
          </cell>
          <cell r="C393" t="str">
            <v>Westerbauer</v>
          </cell>
          <cell r="D393" t="str">
            <v>B</v>
          </cell>
          <cell r="E393" t="str">
            <v>W</v>
          </cell>
          <cell r="F393">
            <v>1</v>
          </cell>
          <cell r="G393" t="str">
            <v/>
          </cell>
          <cell r="H393" t="str">
            <v>II</v>
          </cell>
          <cell r="I393">
            <v>0.9</v>
          </cell>
          <cell r="J393">
            <v>25</v>
          </cell>
          <cell r="K393">
            <v>21</v>
          </cell>
          <cell r="L393" t="str">
            <v>mittlere Lage</v>
          </cell>
          <cell r="M393" t="str">
            <v/>
          </cell>
          <cell r="N393">
            <v>300</v>
          </cell>
          <cell r="O393" t="str">
            <v/>
          </cell>
          <cell r="P393" t="str">
            <v/>
          </cell>
          <cell r="Q393">
            <v>2597716</v>
          </cell>
          <cell r="R393">
            <v>5689908</v>
          </cell>
          <cell r="S393">
            <v>40544</v>
          </cell>
        </row>
        <row r="394">
          <cell r="A394">
            <v>1200041</v>
          </cell>
          <cell r="B394">
            <v>120</v>
          </cell>
          <cell r="C394" t="str">
            <v>Westerbauer</v>
          </cell>
          <cell r="D394" t="str">
            <v>B</v>
          </cell>
          <cell r="E394" t="str">
            <v>W</v>
          </cell>
          <cell r="F394">
            <v>2</v>
          </cell>
          <cell r="G394" t="str">
            <v/>
          </cell>
          <cell r="H394" t="str">
            <v>VI</v>
          </cell>
          <cell r="I394">
            <v>1.1000000000000001</v>
          </cell>
          <cell r="J394" t="str">
            <v/>
          </cell>
          <cell r="K394">
            <v>19</v>
          </cell>
          <cell r="L394" t="str">
            <v>mittlere Lage</v>
          </cell>
          <cell r="M394" t="str">
            <v/>
          </cell>
          <cell r="N394" t="str">
            <v/>
          </cell>
          <cell r="O394" t="str">
            <v/>
          </cell>
          <cell r="P394" t="str">
            <v/>
          </cell>
          <cell r="Q394">
            <v>2597591</v>
          </cell>
          <cell r="R394">
            <v>5689839</v>
          </cell>
          <cell r="S394">
            <v>40544</v>
          </cell>
        </row>
        <row r="395">
          <cell r="A395">
            <v>1200042</v>
          </cell>
          <cell r="B395">
            <v>120</v>
          </cell>
          <cell r="C395" t="str">
            <v>Westerbauer</v>
          </cell>
          <cell r="D395" t="str">
            <v>B</v>
          </cell>
          <cell r="E395" t="str">
            <v>W</v>
          </cell>
          <cell r="F395">
            <v>2</v>
          </cell>
          <cell r="G395" t="str">
            <v/>
          </cell>
          <cell r="H395" t="str">
            <v>III</v>
          </cell>
          <cell r="I395">
            <v>1.1000000000000001</v>
          </cell>
          <cell r="J395" t="str">
            <v/>
          </cell>
          <cell r="K395">
            <v>18</v>
          </cell>
          <cell r="L395" t="str">
            <v>mittlere Lage</v>
          </cell>
          <cell r="M395" t="str">
            <v/>
          </cell>
          <cell r="N395" t="str">
            <v/>
          </cell>
          <cell r="O395" t="str">
            <v/>
          </cell>
          <cell r="P395" t="str">
            <v/>
          </cell>
          <cell r="Q395">
            <v>2597866</v>
          </cell>
          <cell r="R395">
            <v>5689943</v>
          </cell>
          <cell r="S395">
            <v>40544</v>
          </cell>
        </row>
        <row r="396">
          <cell r="A396">
            <v>1200043</v>
          </cell>
          <cell r="B396">
            <v>135</v>
          </cell>
          <cell r="C396" t="str">
            <v>Westerbauer</v>
          </cell>
          <cell r="D396" t="str">
            <v>B</v>
          </cell>
          <cell r="E396" t="str">
            <v>W</v>
          </cell>
          <cell r="F396">
            <v>2</v>
          </cell>
          <cell r="G396" t="str">
            <v/>
          </cell>
          <cell r="H396" t="str">
            <v>I-III</v>
          </cell>
          <cell r="I396">
            <v>0.9</v>
          </cell>
          <cell r="J396">
            <v>20</v>
          </cell>
          <cell r="K396">
            <v>18</v>
          </cell>
          <cell r="L396" t="str">
            <v>mittlere Lage</v>
          </cell>
          <cell r="M396" t="str">
            <v/>
          </cell>
          <cell r="N396">
            <v>400</v>
          </cell>
          <cell r="O396" t="str">
            <v/>
          </cell>
          <cell r="P396" t="str">
            <v/>
          </cell>
          <cell r="Q396">
            <v>2598092</v>
          </cell>
          <cell r="R396">
            <v>5690192</v>
          </cell>
          <cell r="S396">
            <v>40544</v>
          </cell>
        </row>
        <row r="397">
          <cell r="A397">
            <v>1200044</v>
          </cell>
          <cell r="B397">
            <v>130</v>
          </cell>
          <cell r="C397" t="str">
            <v>Westerbauer</v>
          </cell>
          <cell r="D397" t="str">
            <v>B</v>
          </cell>
          <cell r="E397" t="str">
            <v>W</v>
          </cell>
          <cell r="F397">
            <v>2</v>
          </cell>
          <cell r="G397" t="str">
            <v/>
          </cell>
          <cell r="H397" t="str">
            <v>III</v>
          </cell>
          <cell r="I397">
            <v>1.1000000000000001</v>
          </cell>
          <cell r="J397" t="str">
            <v/>
          </cell>
          <cell r="K397" t="str">
            <v/>
          </cell>
          <cell r="L397" t="str">
            <v/>
          </cell>
          <cell r="M397" t="str">
            <v/>
          </cell>
          <cell r="N397" t="str">
            <v/>
          </cell>
          <cell r="O397" t="str">
            <v/>
          </cell>
          <cell r="P397" t="str">
            <v/>
          </cell>
          <cell r="Q397">
            <v>2598730</v>
          </cell>
          <cell r="R397">
            <v>5690478</v>
          </cell>
          <cell r="S397">
            <v>40544</v>
          </cell>
        </row>
        <row r="398">
          <cell r="A398">
            <v>1200045</v>
          </cell>
          <cell r="B398">
            <v>140</v>
          </cell>
          <cell r="C398" t="str">
            <v>Westerbauer</v>
          </cell>
          <cell r="D398" t="str">
            <v>B</v>
          </cell>
          <cell r="E398" t="str">
            <v>W</v>
          </cell>
          <cell r="F398">
            <v>1</v>
          </cell>
          <cell r="G398" t="str">
            <v/>
          </cell>
          <cell r="H398" t="str">
            <v>I-II</v>
          </cell>
          <cell r="I398">
            <v>0.8</v>
          </cell>
          <cell r="J398">
            <v>25</v>
          </cell>
          <cell r="K398">
            <v>19</v>
          </cell>
          <cell r="L398" t="str">
            <v>mittlere Lage</v>
          </cell>
          <cell r="M398" t="str">
            <v/>
          </cell>
          <cell r="N398">
            <v>400</v>
          </cell>
          <cell r="O398" t="str">
            <v/>
          </cell>
          <cell r="P398" t="str">
            <v/>
          </cell>
          <cell r="Q398">
            <v>2598708</v>
          </cell>
          <cell r="R398">
            <v>5690370</v>
          </cell>
          <cell r="S398">
            <v>40544</v>
          </cell>
        </row>
        <row r="399">
          <cell r="A399">
            <v>1200047</v>
          </cell>
          <cell r="B399">
            <v>130</v>
          </cell>
          <cell r="C399" t="str">
            <v>Westerbauer</v>
          </cell>
          <cell r="D399" t="str">
            <v>B</v>
          </cell>
          <cell r="E399" t="str">
            <v>W</v>
          </cell>
          <cell r="F399">
            <v>1</v>
          </cell>
          <cell r="G399" t="str">
            <v/>
          </cell>
          <cell r="H399" t="str">
            <v>I-III</v>
          </cell>
          <cell r="I399">
            <v>1.2</v>
          </cell>
          <cell r="J399">
            <v>20</v>
          </cell>
          <cell r="M399" t="str">
            <v/>
          </cell>
          <cell r="N399">
            <v>400</v>
          </cell>
          <cell r="O399" t="str">
            <v/>
          </cell>
          <cell r="P399" t="str">
            <v/>
          </cell>
          <cell r="Q399">
            <v>2599004</v>
          </cell>
          <cell r="R399">
            <v>5690681</v>
          </cell>
          <cell r="S399">
            <v>40544</v>
          </cell>
        </row>
        <row r="400">
          <cell r="A400">
            <v>1200048</v>
          </cell>
          <cell r="B400">
            <v>120</v>
          </cell>
          <cell r="C400" t="str">
            <v>Westerbauer</v>
          </cell>
          <cell r="D400" t="str">
            <v>B</v>
          </cell>
          <cell r="E400" t="str">
            <v>W</v>
          </cell>
          <cell r="F400">
            <v>2</v>
          </cell>
          <cell r="G400" t="str">
            <v/>
          </cell>
          <cell r="H400" t="str">
            <v>II-III</v>
          </cell>
          <cell r="I400">
            <v>1.3</v>
          </cell>
          <cell r="J400">
            <v>20</v>
          </cell>
          <cell r="K400" t="str">
            <v/>
          </cell>
          <cell r="L400" t="str">
            <v/>
          </cell>
          <cell r="M400" t="str">
            <v/>
          </cell>
          <cell r="N400" t="str">
            <v/>
          </cell>
          <cell r="O400" t="str">
            <v/>
          </cell>
          <cell r="P400" t="str">
            <v/>
          </cell>
          <cell r="Q400">
            <v>2599255</v>
          </cell>
          <cell r="R400">
            <v>5690755</v>
          </cell>
          <cell r="S400">
            <v>40544</v>
          </cell>
        </row>
        <row r="401">
          <cell r="A401">
            <v>1200050</v>
          </cell>
          <cell r="B401">
            <v>190</v>
          </cell>
          <cell r="C401" t="str">
            <v>Westerbauer</v>
          </cell>
          <cell r="D401" t="str">
            <v>B</v>
          </cell>
          <cell r="E401" t="str">
            <v>W</v>
          </cell>
          <cell r="F401">
            <v>1</v>
          </cell>
          <cell r="G401" t="str">
            <v/>
          </cell>
          <cell r="H401" t="str">
            <v>I-II</v>
          </cell>
          <cell r="I401">
            <v>0.6</v>
          </cell>
          <cell r="J401" t="str">
            <v/>
          </cell>
          <cell r="K401" t="str">
            <v/>
          </cell>
          <cell r="L401" t="str">
            <v/>
          </cell>
          <cell r="M401" t="str">
            <v/>
          </cell>
          <cell r="N401">
            <v>400</v>
          </cell>
          <cell r="O401" t="str">
            <v/>
          </cell>
          <cell r="P401" t="str">
            <v/>
          </cell>
          <cell r="Q401">
            <v>2597735</v>
          </cell>
          <cell r="R401">
            <v>5691288</v>
          </cell>
          <cell r="S401">
            <v>40544</v>
          </cell>
        </row>
        <row r="402">
          <cell r="A402">
            <v>1200051</v>
          </cell>
          <cell r="B402">
            <v>215</v>
          </cell>
          <cell r="C402" t="str">
            <v>Westerbauer</v>
          </cell>
          <cell r="D402" t="str">
            <v>B</v>
          </cell>
          <cell r="E402" t="str">
            <v>W</v>
          </cell>
          <cell r="F402">
            <v>1</v>
          </cell>
          <cell r="G402" t="str">
            <v/>
          </cell>
          <cell r="H402" t="str">
            <v>I-II</v>
          </cell>
          <cell r="I402" t="str">
            <v/>
          </cell>
          <cell r="J402" t="str">
            <v/>
          </cell>
          <cell r="K402" t="str">
            <v/>
          </cell>
          <cell r="L402" t="str">
            <v/>
          </cell>
          <cell r="M402" t="str">
            <v/>
          </cell>
          <cell r="N402">
            <v>200</v>
          </cell>
          <cell r="O402" t="str">
            <v/>
          </cell>
          <cell r="P402" t="str">
            <v/>
          </cell>
          <cell r="Q402">
            <v>2596197</v>
          </cell>
          <cell r="R402">
            <v>5691598</v>
          </cell>
          <cell r="S402">
            <v>40544</v>
          </cell>
        </row>
        <row r="403">
          <cell r="A403">
            <v>1200052</v>
          </cell>
          <cell r="B403">
            <v>50</v>
          </cell>
          <cell r="C403" t="str">
            <v>Westerbauer</v>
          </cell>
          <cell r="D403" t="str">
            <v>B</v>
          </cell>
          <cell r="E403" t="str">
            <v>G</v>
          </cell>
          <cell r="F403">
            <v>3</v>
          </cell>
          <cell r="G403" t="str">
            <v/>
          </cell>
          <cell r="H403" t="str">
            <v/>
          </cell>
          <cell r="I403" t="str">
            <v/>
          </cell>
          <cell r="J403" t="str">
            <v/>
          </cell>
          <cell r="K403" t="str">
            <v/>
          </cell>
          <cell r="L403" t="str">
            <v/>
          </cell>
          <cell r="M403" t="str">
            <v/>
          </cell>
          <cell r="N403">
            <v>2500</v>
          </cell>
          <cell r="O403" t="str">
            <v/>
          </cell>
          <cell r="P403" t="str">
            <v/>
          </cell>
          <cell r="Q403">
            <v>2598129</v>
          </cell>
          <cell r="R403">
            <v>5690538</v>
          </cell>
          <cell r="S403">
            <v>40544</v>
          </cell>
        </row>
        <row r="404">
          <cell r="A404">
            <v>1200053</v>
          </cell>
          <cell r="B404">
            <v>110</v>
          </cell>
          <cell r="C404" t="str">
            <v>Westerbauer</v>
          </cell>
          <cell r="D404" t="str">
            <v>B</v>
          </cell>
          <cell r="E404" t="str">
            <v>MI</v>
          </cell>
          <cell r="F404">
            <v>2</v>
          </cell>
          <cell r="G404" t="str">
            <v/>
          </cell>
          <cell r="H404" t="str">
            <v>II-IV</v>
          </cell>
          <cell r="I404">
            <v>1.5</v>
          </cell>
          <cell r="J404">
            <v>25</v>
          </cell>
          <cell r="K404" t="str">
            <v/>
          </cell>
          <cell r="L404" t="str">
            <v/>
          </cell>
          <cell r="M404" t="str">
            <v/>
          </cell>
          <cell r="N404" t="str">
            <v/>
          </cell>
          <cell r="O404" t="str">
            <v/>
          </cell>
          <cell r="P404" t="str">
            <v/>
          </cell>
          <cell r="Q404">
            <v>2598580</v>
          </cell>
          <cell r="R404">
            <v>5690932</v>
          </cell>
          <cell r="S404">
            <v>40544</v>
          </cell>
        </row>
        <row r="405">
          <cell r="A405">
            <v>1200054</v>
          </cell>
          <cell r="B405">
            <v>15</v>
          </cell>
          <cell r="C405" t="str">
            <v>Westerbauer</v>
          </cell>
          <cell r="D405" t="str">
            <v>LF</v>
          </cell>
          <cell r="E405" t="str">
            <v>LW</v>
          </cell>
          <cell r="F405">
            <v>5</v>
          </cell>
          <cell r="G405" t="str">
            <v/>
          </cell>
          <cell r="H405" t="str">
            <v/>
          </cell>
          <cell r="I405" t="str">
            <v/>
          </cell>
          <cell r="J405" t="str">
            <v/>
          </cell>
          <cell r="K405" t="str">
            <v/>
          </cell>
          <cell r="L405" t="str">
            <v/>
          </cell>
          <cell r="M405" t="str">
            <v/>
          </cell>
          <cell r="N405" t="str">
            <v/>
          </cell>
          <cell r="O405" t="str">
            <v/>
          </cell>
          <cell r="P405" t="str">
            <v/>
          </cell>
          <cell r="Q405">
            <v>2598000</v>
          </cell>
          <cell r="R405">
            <v>5689660</v>
          </cell>
          <cell r="S405">
            <v>40544</v>
          </cell>
        </row>
        <row r="406">
          <cell r="A406">
            <v>1200055</v>
          </cell>
          <cell r="B406">
            <v>15</v>
          </cell>
          <cell r="C406" t="str">
            <v>Westerbauer</v>
          </cell>
          <cell r="D406" t="str">
            <v>LF</v>
          </cell>
          <cell r="E406" t="str">
            <v>LW</v>
          </cell>
          <cell r="F406">
            <v>5</v>
          </cell>
          <cell r="G406" t="str">
            <v/>
          </cell>
          <cell r="H406" t="str">
            <v/>
          </cell>
          <cell r="I406" t="str">
            <v/>
          </cell>
          <cell r="J406" t="str">
            <v/>
          </cell>
          <cell r="K406" t="str">
            <v/>
          </cell>
          <cell r="L406" t="str">
            <v/>
          </cell>
          <cell r="M406" t="str">
            <v/>
          </cell>
          <cell r="N406" t="str">
            <v/>
          </cell>
          <cell r="O406" t="str">
            <v/>
          </cell>
          <cell r="P406" t="str">
            <v/>
          </cell>
          <cell r="Q406">
            <v>2598460</v>
          </cell>
          <cell r="R406">
            <v>5690240</v>
          </cell>
          <cell r="S406">
            <v>40544</v>
          </cell>
        </row>
        <row r="407">
          <cell r="A407">
            <v>1200056</v>
          </cell>
          <cell r="B407">
            <v>50</v>
          </cell>
          <cell r="C407" t="str">
            <v>Westerbauer</v>
          </cell>
          <cell r="D407" t="str">
            <v>B</v>
          </cell>
          <cell r="E407" t="str">
            <v>W</v>
          </cell>
          <cell r="F407">
            <v>6</v>
          </cell>
          <cell r="G407" t="str">
            <v>ASB</v>
          </cell>
          <cell r="H407" t="str">
            <v>I-II</v>
          </cell>
          <cell r="I407" t="str">
            <v/>
          </cell>
          <cell r="J407" t="str">
            <v/>
          </cell>
          <cell r="K407" t="str">
            <v/>
          </cell>
          <cell r="L407" t="str">
            <v/>
          </cell>
          <cell r="M407" t="str">
            <v/>
          </cell>
          <cell r="N407">
            <v>1000</v>
          </cell>
          <cell r="O407" t="str">
            <v/>
          </cell>
          <cell r="P407" t="str">
            <v/>
          </cell>
          <cell r="Q407">
            <v>2599030</v>
          </cell>
          <cell r="R407">
            <v>5690000</v>
          </cell>
          <cell r="S407">
            <v>40544</v>
          </cell>
        </row>
        <row r="408">
          <cell r="A408">
            <v>1200057</v>
          </cell>
          <cell r="B408">
            <v>1</v>
          </cell>
          <cell r="C408" t="str">
            <v>Westerbauer</v>
          </cell>
          <cell r="D408" t="str">
            <v>LF</v>
          </cell>
          <cell r="E408" t="str">
            <v>F</v>
          </cell>
          <cell r="F408">
            <v>4</v>
          </cell>
          <cell r="G408" t="str">
            <v/>
          </cell>
          <cell r="H408" t="str">
            <v/>
          </cell>
          <cell r="I408" t="str">
            <v/>
          </cell>
          <cell r="J408" t="str">
            <v/>
          </cell>
          <cell r="K408" t="str">
            <v/>
          </cell>
          <cell r="L408" t="str">
            <v/>
          </cell>
          <cell r="M408" t="str">
            <v/>
          </cell>
          <cell r="N408" t="str">
            <v/>
          </cell>
          <cell r="O408" t="str">
            <v/>
          </cell>
          <cell r="P408" t="str">
            <v/>
          </cell>
          <cell r="Q408">
            <v>2598500</v>
          </cell>
          <cell r="R408">
            <v>5689800</v>
          </cell>
          <cell r="S408">
            <v>40544</v>
          </cell>
        </row>
        <row r="409">
          <cell r="A409">
            <v>1200058</v>
          </cell>
          <cell r="B409">
            <v>2</v>
          </cell>
          <cell r="C409" t="str">
            <v>Westerbauer</v>
          </cell>
          <cell r="D409" t="str">
            <v>LF</v>
          </cell>
          <cell r="E409" t="str">
            <v>LW</v>
          </cell>
          <cell r="F409">
            <v>5</v>
          </cell>
          <cell r="G409" t="str">
            <v/>
          </cell>
          <cell r="H409" t="str">
            <v/>
          </cell>
          <cell r="I409" t="str">
            <v/>
          </cell>
          <cell r="J409" t="str">
            <v/>
          </cell>
          <cell r="K409" t="str">
            <v/>
          </cell>
          <cell r="L409" t="str">
            <v/>
          </cell>
          <cell r="M409" t="str">
            <v/>
          </cell>
          <cell r="N409" t="str">
            <v/>
          </cell>
          <cell r="O409" t="str">
            <v/>
          </cell>
          <cell r="P409" t="str">
            <v/>
          </cell>
          <cell r="Q409">
            <v>2597440</v>
          </cell>
          <cell r="R409">
            <v>5689800</v>
          </cell>
          <cell r="S409">
            <v>40544</v>
          </cell>
        </row>
        <row r="410">
          <cell r="A410">
            <v>1200059</v>
          </cell>
          <cell r="B410">
            <v>2</v>
          </cell>
          <cell r="C410" t="str">
            <v>Westerbauer</v>
          </cell>
          <cell r="D410" t="str">
            <v>LF</v>
          </cell>
          <cell r="E410" t="str">
            <v>LW</v>
          </cell>
          <cell r="F410">
            <v>5</v>
          </cell>
          <cell r="G410" t="str">
            <v/>
          </cell>
          <cell r="H410" t="str">
            <v/>
          </cell>
          <cell r="I410" t="str">
            <v/>
          </cell>
          <cell r="J410" t="str">
            <v/>
          </cell>
          <cell r="K410" t="str">
            <v/>
          </cell>
          <cell r="L410" t="str">
            <v/>
          </cell>
          <cell r="M410" t="str">
            <v/>
          </cell>
          <cell r="N410" t="str">
            <v/>
          </cell>
          <cell r="O410" t="str">
            <v/>
          </cell>
          <cell r="P410" t="str">
            <v/>
          </cell>
          <cell r="Q410">
            <v>2597180</v>
          </cell>
          <cell r="R410">
            <v>5692190</v>
          </cell>
          <cell r="S410">
            <v>40544</v>
          </cell>
        </row>
        <row r="411">
          <cell r="A411">
            <v>1200060</v>
          </cell>
          <cell r="B411">
            <v>15</v>
          </cell>
          <cell r="C411" t="str">
            <v>Westerbauer</v>
          </cell>
          <cell r="D411" t="str">
            <v>LF</v>
          </cell>
          <cell r="E411" t="str">
            <v>LW</v>
          </cell>
          <cell r="F411">
            <v>5</v>
          </cell>
          <cell r="G411" t="str">
            <v/>
          </cell>
          <cell r="H411" t="str">
            <v/>
          </cell>
          <cell r="I411" t="str">
            <v/>
          </cell>
          <cell r="J411" t="str">
            <v/>
          </cell>
          <cell r="K411" t="str">
            <v/>
          </cell>
          <cell r="L411" t="str">
            <v/>
          </cell>
          <cell r="M411" t="str">
            <v/>
          </cell>
          <cell r="N411" t="str">
            <v/>
          </cell>
          <cell r="O411" t="str">
            <v/>
          </cell>
          <cell r="P411" t="str">
            <v/>
          </cell>
          <cell r="Q411">
            <v>2597280</v>
          </cell>
          <cell r="R411">
            <v>5691200</v>
          </cell>
          <cell r="S411">
            <v>40544</v>
          </cell>
        </row>
        <row r="412">
          <cell r="A412">
            <v>1200061</v>
          </cell>
          <cell r="B412">
            <v>15</v>
          </cell>
          <cell r="C412" t="str">
            <v>Westerbauer</v>
          </cell>
          <cell r="D412" t="str">
            <v>LF</v>
          </cell>
          <cell r="E412" t="str">
            <v>LW</v>
          </cell>
          <cell r="F412">
            <v>5</v>
          </cell>
          <cell r="G412" t="str">
            <v/>
          </cell>
          <cell r="H412" t="str">
            <v/>
          </cell>
          <cell r="I412" t="str">
            <v/>
          </cell>
          <cell r="J412" t="str">
            <v/>
          </cell>
          <cell r="K412" t="str">
            <v/>
          </cell>
          <cell r="L412" t="str">
            <v/>
          </cell>
          <cell r="M412" t="str">
            <v/>
          </cell>
          <cell r="N412" t="str">
            <v/>
          </cell>
          <cell r="O412" t="str">
            <v/>
          </cell>
          <cell r="P412" t="str">
            <v/>
          </cell>
          <cell r="Q412">
            <v>2596650</v>
          </cell>
          <cell r="R412">
            <v>5691090</v>
          </cell>
          <cell r="S412">
            <v>40544</v>
          </cell>
        </row>
        <row r="413">
          <cell r="A413">
            <v>1200062</v>
          </cell>
          <cell r="B413">
            <v>50</v>
          </cell>
          <cell r="C413" t="str">
            <v>Westerbauer</v>
          </cell>
          <cell r="D413" t="str">
            <v>B</v>
          </cell>
          <cell r="E413" t="str">
            <v>W</v>
          </cell>
          <cell r="F413">
            <v>6</v>
          </cell>
          <cell r="G413" t="str">
            <v>ASB</v>
          </cell>
          <cell r="H413" t="str">
            <v>I-II</v>
          </cell>
          <cell r="I413" t="str">
            <v/>
          </cell>
          <cell r="J413" t="str">
            <v/>
          </cell>
          <cell r="K413" t="str">
            <v/>
          </cell>
          <cell r="L413" t="str">
            <v/>
          </cell>
          <cell r="M413" t="str">
            <v/>
          </cell>
          <cell r="N413">
            <v>1000</v>
          </cell>
          <cell r="O413" t="str">
            <v/>
          </cell>
          <cell r="P413" t="str">
            <v/>
          </cell>
          <cell r="Q413">
            <v>2597490</v>
          </cell>
          <cell r="R413">
            <v>5692730</v>
          </cell>
          <cell r="S413">
            <v>40544</v>
          </cell>
        </row>
        <row r="414">
          <cell r="A414">
            <v>1200063</v>
          </cell>
          <cell r="B414">
            <v>1</v>
          </cell>
          <cell r="C414" t="str">
            <v>Westerbauer</v>
          </cell>
          <cell r="D414" t="str">
            <v>LF</v>
          </cell>
          <cell r="E414" t="str">
            <v>F</v>
          </cell>
          <cell r="F414">
            <v>4</v>
          </cell>
          <cell r="G414" t="str">
            <v/>
          </cell>
          <cell r="H414" t="str">
            <v/>
          </cell>
          <cell r="I414" t="str">
            <v/>
          </cell>
          <cell r="J414" t="str">
            <v/>
          </cell>
          <cell r="K414" t="str">
            <v/>
          </cell>
          <cell r="L414" t="str">
            <v/>
          </cell>
          <cell r="M414" t="str">
            <v/>
          </cell>
          <cell r="N414" t="str">
            <v/>
          </cell>
          <cell r="O414" t="str">
            <v/>
          </cell>
          <cell r="P414" t="str">
            <v/>
          </cell>
          <cell r="Q414">
            <v>2597740</v>
          </cell>
          <cell r="R414">
            <v>5692200</v>
          </cell>
          <cell r="S414">
            <v>40544</v>
          </cell>
        </row>
        <row r="415">
          <cell r="A415">
            <v>1200064</v>
          </cell>
          <cell r="B415">
            <v>15</v>
          </cell>
          <cell r="C415" t="str">
            <v>Westerbauer</v>
          </cell>
          <cell r="D415" t="str">
            <v>LF</v>
          </cell>
          <cell r="E415" t="str">
            <v>LW</v>
          </cell>
          <cell r="F415">
            <v>5</v>
          </cell>
          <cell r="G415" t="str">
            <v/>
          </cell>
          <cell r="H415" t="str">
            <v/>
          </cell>
          <cell r="I415" t="str">
            <v/>
          </cell>
          <cell r="J415" t="str">
            <v/>
          </cell>
          <cell r="K415" t="str">
            <v/>
          </cell>
          <cell r="L415" t="str">
            <v/>
          </cell>
          <cell r="M415" t="str">
            <v/>
          </cell>
          <cell r="N415" t="str">
            <v/>
          </cell>
          <cell r="O415" t="str">
            <v/>
          </cell>
          <cell r="P415" t="str">
            <v/>
          </cell>
          <cell r="Q415">
            <v>2597850</v>
          </cell>
          <cell r="R415">
            <v>5690750</v>
          </cell>
          <cell r="S415">
            <v>40544</v>
          </cell>
        </row>
        <row r="416">
          <cell r="A416">
            <v>1200065</v>
          </cell>
          <cell r="B416">
            <v>15</v>
          </cell>
          <cell r="C416" t="str">
            <v>Westerbauer</v>
          </cell>
          <cell r="D416" t="str">
            <v>LF</v>
          </cell>
          <cell r="E416" t="str">
            <v>LW</v>
          </cell>
          <cell r="F416">
            <v>5</v>
          </cell>
          <cell r="G416" t="str">
            <v/>
          </cell>
          <cell r="H416" t="str">
            <v/>
          </cell>
          <cell r="I416" t="str">
            <v/>
          </cell>
          <cell r="J416" t="str">
            <v/>
          </cell>
          <cell r="K416" t="str">
            <v/>
          </cell>
          <cell r="L416" t="str">
            <v/>
          </cell>
          <cell r="M416" t="str">
            <v/>
          </cell>
          <cell r="N416" t="str">
            <v/>
          </cell>
          <cell r="O416" t="str">
            <v/>
          </cell>
          <cell r="P416" t="str">
            <v/>
          </cell>
          <cell r="Q416">
            <v>2598480</v>
          </cell>
          <cell r="R416">
            <v>5692050</v>
          </cell>
          <cell r="S416">
            <v>40544</v>
          </cell>
        </row>
        <row r="417">
          <cell r="A417">
            <v>1200066</v>
          </cell>
          <cell r="B417" t="str">
            <v>--</v>
          </cell>
          <cell r="C417" t="str">
            <v>Westerbauer</v>
          </cell>
          <cell r="D417" t="str">
            <v>SF</v>
          </cell>
          <cell r="E417" t="str">
            <v>SN</v>
          </cell>
          <cell r="F417" t="str">
            <v/>
          </cell>
          <cell r="G417" t="str">
            <v/>
          </cell>
          <cell r="H417" t="str">
            <v/>
          </cell>
          <cell r="I417" t="str">
            <v/>
          </cell>
          <cell r="J417" t="str">
            <v/>
          </cell>
          <cell r="K417" t="str">
            <v/>
          </cell>
          <cell r="L417" t="str">
            <v/>
          </cell>
          <cell r="M417" t="str">
            <v/>
          </cell>
          <cell r="N417" t="str">
            <v/>
          </cell>
          <cell r="O417" t="str">
            <v/>
          </cell>
          <cell r="P417" t="str">
            <v/>
          </cell>
          <cell r="Q417">
            <v>2598430</v>
          </cell>
          <cell r="R417">
            <v>5691210</v>
          </cell>
          <cell r="S417">
            <v>40544</v>
          </cell>
        </row>
        <row r="418">
          <cell r="A418">
            <v>1200067</v>
          </cell>
          <cell r="B418" t="str">
            <v>--</v>
          </cell>
          <cell r="C418" t="str">
            <v>Westerbauer</v>
          </cell>
          <cell r="D418" t="str">
            <v>SF</v>
          </cell>
          <cell r="E418" t="str">
            <v>SN</v>
          </cell>
          <cell r="F418" t="str">
            <v/>
          </cell>
          <cell r="G418" t="str">
            <v/>
          </cell>
          <cell r="H418" t="str">
            <v/>
          </cell>
          <cell r="I418" t="str">
            <v/>
          </cell>
          <cell r="J418" t="str">
            <v/>
          </cell>
          <cell r="K418" t="str">
            <v/>
          </cell>
          <cell r="L418" t="str">
            <v/>
          </cell>
          <cell r="M418" t="str">
            <v/>
          </cell>
          <cell r="N418" t="str">
            <v/>
          </cell>
          <cell r="O418" t="str">
            <v/>
          </cell>
          <cell r="P418" t="str">
            <v/>
          </cell>
          <cell r="Q418">
            <v>2598800</v>
          </cell>
          <cell r="R418">
            <v>5690900</v>
          </cell>
          <cell r="S418">
            <v>40544</v>
          </cell>
        </row>
        <row r="419">
          <cell r="A419">
            <v>1300001</v>
          </cell>
          <cell r="B419">
            <v>80</v>
          </cell>
          <cell r="C419" t="str">
            <v>Vorhalle</v>
          </cell>
          <cell r="D419" t="str">
            <v>B</v>
          </cell>
          <cell r="E419" t="str">
            <v>W</v>
          </cell>
          <cell r="F419">
            <v>2</v>
          </cell>
          <cell r="G419" t="str">
            <v/>
          </cell>
          <cell r="H419" t="str">
            <v>II</v>
          </cell>
          <cell r="I419">
            <v>0.4</v>
          </cell>
          <cell r="J419">
            <v>50</v>
          </cell>
          <cell r="K419">
            <v>14</v>
          </cell>
          <cell r="L419" t="str">
            <v>einfache Lage</v>
          </cell>
          <cell r="M419" t="str">
            <v/>
          </cell>
          <cell r="N419">
            <v>850</v>
          </cell>
          <cell r="O419" t="str">
            <v/>
          </cell>
          <cell r="P419" t="str">
            <v/>
          </cell>
          <cell r="Q419">
            <v>2597310</v>
          </cell>
          <cell r="R419">
            <v>5693673</v>
          </cell>
          <cell r="S419">
            <v>40544</v>
          </cell>
        </row>
        <row r="420">
          <cell r="A420">
            <v>1300002</v>
          </cell>
          <cell r="B420">
            <v>35</v>
          </cell>
          <cell r="C420" t="str">
            <v>Vorhalle</v>
          </cell>
          <cell r="D420" t="str">
            <v>B</v>
          </cell>
          <cell r="E420" t="str">
            <v>G</v>
          </cell>
          <cell r="F420">
            <v>3</v>
          </cell>
          <cell r="G420" t="str">
            <v/>
          </cell>
          <cell r="H420" t="str">
            <v/>
          </cell>
          <cell r="I420" t="str">
            <v/>
          </cell>
          <cell r="J420" t="str">
            <v/>
          </cell>
          <cell r="K420">
            <v>15</v>
          </cell>
          <cell r="L420" t="str">
            <v>einfache Lage</v>
          </cell>
          <cell r="M420" t="str">
            <v/>
          </cell>
          <cell r="N420">
            <v>10000</v>
          </cell>
          <cell r="O420" t="str">
            <v/>
          </cell>
          <cell r="P420" t="str">
            <v/>
          </cell>
          <cell r="Q420">
            <v>2597575</v>
          </cell>
          <cell r="R420">
            <v>5693781</v>
          </cell>
          <cell r="S420">
            <v>40544</v>
          </cell>
        </row>
        <row r="421">
          <cell r="A421">
            <v>1300003</v>
          </cell>
          <cell r="B421" t="str">
            <v>--</v>
          </cell>
          <cell r="C421" t="str">
            <v>Vorhalle</v>
          </cell>
          <cell r="D421" t="str">
            <v>SF</v>
          </cell>
          <cell r="E421" t="str">
            <v>SN</v>
          </cell>
          <cell r="F421" t="str">
            <v/>
          </cell>
          <cell r="G421" t="str">
            <v/>
          </cell>
          <cell r="H421" t="str">
            <v/>
          </cell>
          <cell r="I421" t="str">
            <v/>
          </cell>
          <cell r="J421" t="str">
            <v/>
          </cell>
          <cell r="K421" t="str">
            <v/>
          </cell>
          <cell r="L421" t="str">
            <v/>
          </cell>
          <cell r="M421" t="str">
            <v/>
          </cell>
          <cell r="N421" t="str">
            <v/>
          </cell>
          <cell r="O421" t="str">
            <v/>
          </cell>
          <cell r="P421" t="str">
            <v/>
          </cell>
          <cell r="Q421">
            <v>2599135</v>
          </cell>
          <cell r="R421">
            <v>5695355</v>
          </cell>
          <cell r="S421">
            <v>40544</v>
          </cell>
        </row>
        <row r="422">
          <cell r="A422">
            <v>1300004</v>
          </cell>
          <cell r="B422">
            <v>50</v>
          </cell>
          <cell r="C422" t="str">
            <v>Vorhalle</v>
          </cell>
          <cell r="D422" t="str">
            <v>B</v>
          </cell>
          <cell r="E422" t="str">
            <v>MI</v>
          </cell>
          <cell r="F422">
            <v>2</v>
          </cell>
          <cell r="G422" t="str">
            <v/>
          </cell>
          <cell r="H422" t="str">
            <v>II-III</v>
          </cell>
          <cell r="I422" t="str">
            <v/>
          </cell>
          <cell r="J422" t="str">
            <v/>
          </cell>
          <cell r="K422" t="str">
            <v/>
          </cell>
          <cell r="L422" t="str">
            <v/>
          </cell>
          <cell r="M422" t="str">
            <v/>
          </cell>
          <cell r="N422">
            <v>2500</v>
          </cell>
          <cell r="O422" t="str">
            <v/>
          </cell>
          <cell r="P422" t="str">
            <v/>
          </cell>
          <cell r="Q422">
            <v>2598466</v>
          </cell>
          <cell r="R422">
            <v>5694426</v>
          </cell>
          <cell r="S422">
            <v>40544</v>
          </cell>
        </row>
        <row r="423">
          <cell r="A423">
            <v>1300005</v>
          </cell>
          <cell r="B423">
            <v>40</v>
          </cell>
          <cell r="C423" t="str">
            <v>Vorhalle</v>
          </cell>
          <cell r="D423" t="str">
            <v>B</v>
          </cell>
          <cell r="E423" t="str">
            <v>G</v>
          </cell>
          <cell r="F423">
            <v>3</v>
          </cell>
          <cell r="G423" t="str">
            <v/>
          </cell>
          <cell r="H423" t="str">
            <v/>
          </cell>
          <cell r="I423" t="str">
            <v/>
          </cell>
          <cell r="J423" t="str">
            <v/>
          </cell>
          <cell r="K423">
            <v>23</v>
          </cell>
          <cell r="L423" t="str">
            <v>mittlere Lage</v>
          </cell>
          <cell r="M423" t="str">
            <v/>
          </cell>
          <cell r="N423">
            <v>10000</v>
          </cell>
          <cell r="O423" t="str">
            <v/>
          </cell>
          <cell r="P423" t="str">
            <v/>
          </cell>
          <cell r="Q423">
            <v>2598686</v>
          </cell>
          <cell r="R423">
            <v>5694705</v>
          </cell>
          <cell r="S423">
            <v>40544</v>
          </cell>
        </row>
        <row r="424">
          <cell r="A424">
            <v>1300006</v>
          </cell>
          <cell r="B424">
            <v>35</v>
          </cell>
          <cell r="C424" t="str">
            <v>Vorhalle</v>
          </cell>
          <cell r="D424" t="str">
            <v>B</v>
          </cell>
          <cell r="E424" t="str">
            <v>G</v>
          </cell>
          <cell r="F424">
            <v>3</v>
          </cell>
          <cell r="G424" t="str">
            <v/>
          </cell>
          <cell r="H424" t="str">
            <v/>
          </cell>
          <cell r="I424" t="str">
            <v/>
          </cell>
          <cell r="J424" t="str">
            <v/>
          </cell>
          <cell r="K424">
            <v>20</v>
          </cell>
          <cell r="L424" t="str">
            <v>mittlere Lage</v>
          </cell>
          <cell r="M424" t="str">
            <v/>
          </cell>
          <cell r="N424">
            <v>10000</v>
          </cell>
          <cell r="O424" t="str">
            <v/>
          </cell>
          <cell r="P424" t="str">
            <v/>
          </cell>
          <cell r="Q424">
            <v>2598169</v>
          </cell>
          <cell r="R424">
            <v>5695147</v>
          </cell>
          <cell r="S424">
            <v>40544</v>
          </cell>
        </row>
        <row r="425">
          <cell r="A425">
            <v>1300007</v>
          </cell>
          <cell r="B425">
            <v>30</v>
          </cell>
          <cell r="C425" t="str">
            <v>Vorhalle</v>
          </cell>
          <cell r="D425" t="str">
            <v>B</v>
          </cell>
          <cell r="E425" t="str">
            <v>G</v>
          </cell>
          <cell r="F425">
            <v>3</v>
          </cell>
          <cell r="G425" t="str">
            <v/>
          </cell>
          <cell r="H425" t="str">
            <v/>
          </cell>
          <cell r="I425" t="str">
            <v/>
          </cell>
          <cell r="J425" t="str">
            <v/>
          </cell>
          <cell r="K425">
            <v>12</v>
          </cell>
          <cell r="L425" t="str">
            <v>einfache Lage</v>
          </cell>
          <cell r="M425" t="str">
            <v/>
          </cell>
          <cell r="N425">
            <v>10000</v>
          </cell>
          <cell r="O425" t="str">
            <v/>
          </cell>
          <cell r="P425" t="str">
            <v/>
          </cell>
          <cell r="Q425">
            <v>2598957</v>
          </cell>
          <cell r="R425">
            <v>5695025</v>
          </cell>
          <cell r="S425">
            <v>40544</v>
          </cell>
        </row>
        <row r="426">
          <cell r="A426">
            <v>1300008</v>
          </cell>
          <cell r="B426">
            <v>120</v>
          </cell>
          <cell r="C426" t="str">
            <v>Vorhalle</v>
          </cell>
          <cell r="D426" t="str">
            <v>B</v>
          </cell>
          <cell r="E426" t="str">
            <v>W</v>
          </cell>
          <cell r="F426">
            <v>1</v>
          </cell>
          <cell r="G426" t="str">
            <v/>
          </cell>
          <cell r="H426" t="str">
            <v>II</v>
          </cell>
          <cell r="I426">
            <v>0.7</v>
          </cell>
          <cell r="J426">
            <v>30</v>
          </cell>
          <cell r="K426">
            <v>16</v>
          </cell>
          <cell r="L426" t="str">
            <v>mittlere Lage</v>
          </cell>
          <cell r="M426" t="str">
            <v/>
          </cell>
          <cell r="N426">
            <v>300</v>
          </cell>
          <cell r="O426" t="str">
            <v/>
          </cell>
          <cell r="P426" t="str">
            <v/>
          </cell>
          <cell r="Q426">
            <v>2599360</v>
          </cell>
          <cell r="R426">
            <v>5695014</v>
          </cell>
          <cell r="S426">
            <v>40544</v>
          </cell>
        </row>
        <row r="427">
          <cell r="A427">
            <v>1300009</v>
          </cell>
          <cell r="B427">
            <v>150</v>
          </cell>
          <cell r="C427" t="str">
            <v>Vorhalle</v>
          </cell>
          <cell r="D427" t="str">
            <v>B</v>
          </cell>
          <cell r="E427" t="str">
            <v>W</v>
          </cell>
          <cell r="F427">
            <v>1</v>
          </cell>
          <cell r="G427" t="str">
            <v/>
          </cell>
          <cell r="H427" t="str">
            <v>II</v>
          </cell>
          <cell r="I427">
            <v>0.8</v>
          </cell>
          <cell r="J427">
            <v>35</v>
          </cell>
          <cell r="K427">
            <v>20</v>
          </cell>
          <cell r="L427" t="str">
            <v>mittlere Lage</v>
          </cell>
          <cell r="M427" t="str">
            <v/>
          </cell>
          <cell r="N427">
            <v>300</v>
          </cell>
          <cell r="O427" t="str">
            <v/>
          </cell>
          <cell r="P427" t="str">
            <v/>
          </cell>
          <cell r="Q427">
            <v>2599017</v>
          </cell>
          <cell r="R427">
            <v>5694694</v>
          </cell>
          <cell r="S427">
            <v>40544</v>
          </cell>
        </row>
        <row r="428">
          <cell r="A428">
            <v>1300010</v>
          </cell>
          <cell r="B428">
            <v>130</v>
          </cell>
          <cell r="C428" t="str">
            <v>Vorhalle</v>
          </cell>
          <cell r="D428" t="str">
            <v>B</v>
          </cell>
          <cell r="E428" t="str">
            <v>W</v>
          </cell>
          <cell r="F428">
            <v>2</v>
          </cell>
          <cell r="G428" t="str">
            <v/>
          </cell>
          <cell r="H428" t="str">
            <v>VII</v>
          </cell>
          <cell r="I428">
            <v>1.2</v>
          </cell>
          <cell r="J428">
            <v>40</v>
          </cell>
          <cell r="K428">
            <v>17</v>
          </cell>
          <cell r="L428" t="str">
            <v>mittlere Lage</v>
          </cell>
          <cell r="M428" t="str">
            <v/>
          </cell>
          <cell r="N428" t="str">
            <v/>
          </cell>
          <cell r="O428" t="str">
            <v/>
          </cell>
          <cell r="P428" t="str">
            <v/>
          </cell>
          <cell r="Q428">
            <v>2599050</v>
          </cell>
          <cell r="R428">
            <v>5694821</v>
          </cell>
          <cell r="S428">
            <v>40544</v>
          </cell>
        </row>
        <row r="429">
          <cell r="A429">
            <v>1300011</v>
          </cell>
          <cell r="B429">
            <v>110</v>
          </cell>
          <cell r="C429" t="str">
            <v>Vorhalle</v>
          </cell>
          <cell r="D429" t="str">
            <v>B</v>
          </cell>
          <cell r="E429" t="str">
            <v>W</v>
          </cell>
          <cell r="F429">
            <v>2</v>
          </cell>
          <cell r="G429" t="str">
            <v/>
          </cell>
          <cell r="H429" t="str">
            <v>III-IV</v>
          </cell>
          <cell r="I429">
            <v>1</v>
          </cell>
          <cell r="J429">
            <v>40</v>
          </cell>
          <cell r="K429">
            <v>16</v>
          </cell>
          <cell r="L429" t="str">
            <v>mittlere Lage</v>
          </cell>
          <cell r="M429" t="str">
            <v/>
          </cell>
          <cell r="N429" t="str">
            <v/>
          </cell>
          <cell r="O429" t="str">
            <v/>
          </cell>
          <cell r="P429" t="str">
            <v/>
          </cell>
          <cell r="Q429">
            <v>2599084</v>
          </cell>
          <cell r="R429">
            <v>5694533</v>
          </cell>
          <cell r="S429">
            <v>40544</v>
          </cell>
        </row>
        <row r="430">
          <cell r="A430">
            <v>1300012</v>
          </cell>
          <cell r="B430">
            <v>110</v>
          </cell>
          <cell r="C430" t="str">
            <v>Vorhalle</v>
          </cell>
          <cell r="D430" t="str">
            <v>B</v>
          </cell>
          <cell r="E430" t="str">
            <v>W</v>
          </cell>
          <cell r="F430">
            <v>2</v>
          </cell>
          <cell r="G430" t="str">
            <v/>
          </cell>
          <cell r="H430" t="str">
            <v>VIII</v>
          </cell>
          <cell r="I430">
            <v>1</v>
          </cell>
          <cell r="J430">
            <v>40</v>
          </cell>
          <cell r="K430">
            <v>16</v>
          </cell>
          <cell r="L430" t="str">
            <v>mittlere Lage</v>
          </cell>
          <cell r="M430" t="str">
            <v/>
          </cell>
          <cell r="N430" t="str">
            <v/>
          </cell>
          <cell r="O430" t="str">
            <v/>
          </cell>
          <cell r="P430" t="str">
            <v/>
          </cell>
          <cell r="Q430">
            <v>2599103</v>
          </cell>
          <cell r="R430">
            <v>5694618</v>
          </cell>
          <cell r="S430">
            <v>40544</v>
          </cell>
        </row>
        <row r="431">
          <cell r="A431">
            <v>1300013</v>
          </cell>
          <cell r="B431">
            <v>140</v>
          </cell>
          <cell r="C431" t="str">
            <v>Vorhalle</v>
          </cell>
          <cell r="D431" t="str">
            <v>B</v>
          </cell>
          <cell r="E431" t="str">
            <v>W</v>
          </cell>
          <cell r="F431">
            <v>1</v>
          </cell>
          <cell r="G431" t="str">
            <v/>
          </cell>
          <cell r="H431" t="str">
            <v>I</v>
          </cell>
          <cell r="I431">
            <v>0.3</v>
          </cell>
          <cell r="J431">
            <v>35</v>
          </cell>
          <cell r="K431">
            <v>21</v>
          </cell>
          <cell r="L431" t="str">
            <v>mittlere Lage</v>
          </cell>
          <cell r="M431" t="str">
            <v/>
          </cell>
          <cell r="N431">
            <v>700</v>
          </cell>
          <cell r="O431" t="str">
            <v/>
          </cell>
          <cell r="P431" t="str">
            <v/>
          </cell>
          <cell r="Q431">
            <v>2599265</v>
          </cell>
          <cell r="R431">
            <v>5694778</v>
          </cell>
          <cell r="S431">
            <v>40544</v>
          </cell>
        </row>
        <row r="432">
          <cell r="A432">
            <v>1300014</v>
          </cell>
          <cell r="B432">
            <v>150</v>
          </cell>
          <cell r="C432" t="str">
            <v>Vorhalle</v>
          </cell>
          <cell r="D432" t="str">
            <v>B</v>
          </cell>
          <cell r="E432" t="str">
            <v>W</v>
          </cell>
          <cell r="F432">
            <v>1</v>
          </cell>
          <cell r="G432" t="str">
            <v/>
          </cell>
          <cell r="H432" t="str">
            <v>I-II</v>
          </cell>
          <cell r="I432">
            <v>0.6</v>
          </cell>
          <cell r="J432">
            <v>35</v>
          </cell>
          <cell r="K432">
            <v>21</v>
          </cell>
          <cell r="L432" t="str">
            <v>mittlere Lage</v>
          </cell>
          <cell r="M432" t="str">
            <v/>
          </cell>
          <cell r="N432">
            <v>500</v>
          </cell>
          <cell r="O432" t="str">
            <v/>
          </cell>
          <cell r="P432" t="str">
            <v/>
          </cell>
          <cell r="Q432">
            <v>2599630</v>
          </cell>
          <cell r="R432">
            <v>5695005</v>
          </cell>
          <cell r="S432">
            <v>40544</v>
          </cell>
        </row>
        <row r="433">
          <cell r="A433">
            <v>1300015</v>
          </cell>
          <cell r="B433">
            <v>115</v>
          </cell>
          <cell r="C433" t="str">
            <v>Vorhalle</v>
          </cell>
          <cell r="D433" t="str">
            <v>B</v>
          </cell>
          <cell r="E433" t="str">
            <v>W</v>
          </cell>
          <cell r="F433">
            <v>2</v>
          </cell>
          <cell r="G433" t="str">
            <v/>
          </cell>
          <cell r="H433" t="str">
            <v>II-III</v>
          </cell>
          <cell r="I433">
            <v>1</v>
          </cell>
          <cell r="J433">
            <v>35</v>
          </cell>
          <cell r="K433">
            <v>17</v>
          </cell>
          <cell r="L433" t="str">
            <v>mittlere Lage</v>
          </cell>
          <cell r="M433" t="str">
            <v/>
          </cell>
          <cell r="N433" t="str">
            <v/>
          </cell>
          <cell r="O433" t="str">
            <v/>
          </cell>
          <cell r="P433" t="str">
            <v/>
          </cell>
          <cell r="Q433">
            <v>2599872</v>
          </cell>
          <cell r="R433">
            <v>5694985</v>
          </cell>
          <cell r="S433">
            <v>40544</v>
          </cell>
        </row>
        <row r="434">
          <cell r="A434">
            <v>1300016</v>
          </cell>
          <cell r="B434">
            <v>100</v>
          </cell>
          <cell r="C434" t="str">
            <v>Vorhalle</v>
          </cell>
          <cell r="D434" t="str">
            <v>B</v>
          </cell>
          <cell r="E434" t="str">
            <v>MI</v>
          </cell>
          <cell r="F434">
            <v>2</v>
          </cell>
          <cell r="G434" t="str">
            <v/>
          </cell>
          <cell r="H434" t="str">
            <v>III-IV</v>
          </cell>
          <cell r="I434">
            <v>0.8</v>
          </cell>
          <cell r="J434">
            <v>40</v>
          </cell>
          <cell r="K434" t="str">
            <v/>
          </cell>
          <cell r="L434" t="str">
            <v/>
          </cell>
          <cell r="M434" t="str">
            <v/>
          </cell>
          <cell r="N434" t="str">
            <v/>
          </cell>
          <cell r="O434" t="str">
            <v/>
          </cell>
          <cell r="P434" t="str">
            <v/>
          </cell>
          <cell r="Q434">
            <v>2599964</v>
          </cell>
          <cell r="R434">
            <v>5695294</v>
          </cell>
          <cell r="S434">
            <v>40544</v>
          </cell>
        </row>
        <row r="435">
          <cell r="A435">
            <v>1300017</v>
          </cell>
          <cell r="B435">
            <v>150</v>
          </cell>
          <cell r="C435" t="str">
            <v>Vorhalle</v>
          </cell>
          <cell r="D435" t="str">
            <v>B</v>
          </cell>
          <cell r="E435" t="str">
            <v>MI</v>
          </cell>
          <cell r="F435">
            <v>2</v>
          </cell>
          <cell r="G435" t="str">
            <v/>
          </cell>
          <cell r="H435" t="str">
            <v>II-V</v>
          </cell>
          <cell r="I435">
            <v>1.5</v>
          </cell>
          <cell r="J435">
            <v>25</v>
          </cell>
          <cell r="K435" t="str">
            <v/>
          </cell>
          <cell r="L435" t="str">
            <v/>
          </cell>
          <cell r="M435" t="str">
            <v/>
          </cell>
          <cell r="N435" t="str">
            <v/>
          </cell>
          <cell r="O435" t="str">
            <v/>
          </cell>
          <cell r="P435" t="str">
            <v/>
          </cell>
          <cell r="Q435">
            <v>2599709</v>
          </cell>
          <cell r="R435">
            <v>5695318</v>
          </cell>
          <cell r="S435">
            <v>40544</v>
          </cell>
        </row>
        <row r="436">
          <cell r="A436">
            <v>1300018</v>
          </cell>
          <cell r="B436">
            <v>120</v>
          </cell>
          <cell r="C436" t="str">
            <v>Vorhalle</v>
          </cell>
          <cell r="D436" t="str">
            <v>B</v>
          </cell>
          <cell r="E436" t="str">
            <v>W</v>
          </cell>
          <cell r="F436">
            <v>1</v>
          </cell>
          <cell r="G436" t="str">
            <v/>
          </cell>
          <cell r="H436" t="str">
            <v>II-III</v>
          </cell>
          <cell r="I436">
            <v>0.7</v>
          </cell>
          <cell r="J436">
            <v>30</v>
          </cell>
          <cell r="K436">
            <v>16</v>
          </cell>
          <cell r="L436" t="str">
            <v>mittlere Lage</v>
          </cell>
          <cell r="M436" t="str">
            <v/>
          </cell>
          <cell r="N436">
            <v>300</v>
          </cell>
          <cell r="O436" t="str">
            <v/>
          </cell>
          <cell r="P436" t="str">
            <v/>
          </cell>
          <cell r="Q436">
            <v>2599264</v>
          </cell>
          <cell r="R436">
            <v>5695124</v>
          </cell>
          <cell r="S436">
            <v>40544</v>
          </cell>
        </row>
        <row r="437">
          <cell r="A437">
            <v>1300019</v>
          </cell>
          <cell r="B437">
            <v>100</v>
          </cell>
          <cell r="C437" t="str">
            <v>Vorhalle</v>
          </cell>
          <cell r="D437" t="str">
            <v>B</v>
          </cell>
          <cell r="E437" t="str">
            <v>W</v>
          </cell>
          <cell r="F437">
            <v>2</v>
          </cell>
          <cell r="G437" t="str">
            <v/>
          </cell>
          <cell r="H437" t="str">
            <v>V</v>
          </cell>
          <cell r="I437">
            <v>1</v>
          </cell>
          <cell r="J437">
            <v>35</v>
          </cell>
          <cell r="K437">
            <v>15</v>
          </cell>
          <cell r="L437" t="str">
            <v>einfache Lage</v>
          </cell>
          <cell r="M437" t="str">
            <v/>
          </cell>
          <cell r="N437" t="str">
            <v/>
          </cell>
          <cell r="O437" t="str">
            <v/>
          </cell>
          <cell r="P437" t="str">
            <v/>
          </cell>
          <cell r="Q437">
            <v>2599258</v>
          </cell>
          <cell r="R437">
            <v>5695072</v>
          </cell>
          <cell r="S437">
            <v>40544</v>
          </cell>
        </row>
        <row r="438">
          <cell r="A438">
            <v>1300020</v>
          </cell>
          <cell r="B438">
            <v>120</v>
          </cell>
          <cell r="C438" t="str">
            <v>Vorhalle</v>
          </cell>
          <cell r="D438" t="str">
            <v>B</v>
          </cell>
          <cell r="E438" t="str">
            <v>W</v>
          </cell>
          <cell r="F438">
            <v>2</v>
          </cell>
          <cell r="G438" t="str">
            <v/>
          </cell>
          <cell r="H438" t="str">
            <v>III-VI</v>
          </cell>
          <cell r="I438">
            <v>1</v>
          </cell>
          <cell r="J438">
            <v>25</v>
          </cell>
          <cell r="K438">
            <v>16</v>
          </cell>
          <cell r="L438" t="str">
            <v>mittlere Lage</v>
          </cell>
          <cell r="M438" t="str">
            <v/>
          </cell>
          <cell r="N438" t="str">
            <v/>
          </cell>
          <cell r="O438" t="str">
            <v/>
          </cell>
          <cell r="P438" t="str">
            <v/>
          </cell>
          <cell r="Q438">
            <v>2599460</v>
          </cell>
          <cell r="R438">
            <v>5695371</v>
          </cell>
          <cell r="S438">
            <v>40544</v>
          </cell>
        </row>
        <row r="439">
          <cell r="A439">
            <v>1300021</v>
          </cell>
          <cell r="B439">
            <v>100</v>
          </cell>
          <cell r="C439" t="str">
            <v>Vorhalle</v>
          </cell>
          <cell r="D439" t="str">
            <v>B</v>
          </cell>
          <cell r="E439" t="str">
            <v>W</v>
          </cell>
          <cell r="F439">
            <v>2</v>
          </cell>
          <cell r="G439" t="str">
            <v/>
          </cell>
          <cell r="H439" t="str">
            <v>II-IV</v>
          </cell>
          <cell r="I439">
            <v>1</v>
          </cell>
          <cell r="J439">
            <v>30</v>
          </cell>
          <cell r="K439">
            <v>15</v>
          </cell>
          <cell r="L439" t="str">
            <v>einfache Lage</v>
          </cell>
          <cell r="M439" t="str">
            <v/>
          </cell>
          <cell r="N439" t="str">
            <v/>
          </cell>
          <cell r="O439" t="str">
            <v/>
          </cell>
          <cell r="P439" t="str">
            <v/>
          </cell>
          <cell r="Q439">
            <v>2599706</v>
          </cell>
          <cell r="R439">
            <v>5695520</v>
          </cell>
          <cell r="S439">
            <v>40544</v>
          </cell>
        </row>
        <row r="440">
          <cell r="A440">
            <v>1300022</v>
          </cell>
          <cell r="B440">
            <v>100</v>
          </cell>
          <cell r="C440" t="str">
            <v>Vorhalle</v>
          </cell>
          <cell r="D440" t="str">
            <v>B</v>
          </cell>
          <cell r="E440" t="str">
            <v>W</v>
          </cell>
          <cell r="F440">
            <v>2</v>
          </cell>
          <cell r="G440" t="str">
            <v/>
          </cell>
          <cell r="H440" t="str">
            <v>III</v>
          </cell>
          <cell r="I440">
            <v>0.7</v>
          </cell>
          <cell r="J440">
            <v>55</v>
          </cell>
          <cell r="K440">
            <v>15</v>
          </cell>
          <cell r="L440" t="str">
            <v>einfache Lage</v>
          </cell>
          <cell r="M440" t="str">
            <v/>
          </cell>
          <cell r="N440" t="str">
            <v/>
          </cell>
          <cell r="O440" t="str">
            <v/>
          </cell>
          <cell r="P440" t="str">
            <v/>
          </cell>
          <cell r="Q440">
            <v>2599976</v>
          </cell>
          <cell r="R440">
            <v>5695486</v>
          </cell>
          <cell r="S440">
            <v>40544</v>
          </cell>
        </row>
        <row r="441">
          <cell r="A441">
            <v>1300023</v>
          </cell>
          <cell r="B441">
            <v>45</v>
          </cell>
          <cell r="C441" t="str">
            <v>Vorhalle</v>
          </cell>
          <cell r="D441" t="str">
            <v>B</v>
          </cell>
          <cell r="E441" t="str">
            <v>G</v>
          </cell>
          <cell r="F441">
            <v>3</v>
          </cell>
          <cell r="G441" t="str">
            <v/>
          </cell>
          <cell r="H441" t="str">
            <v/>
          </cell>
          <cell r="I441" t="str">
            <v/>
          </cell>
          <cell r="J441" t="str">
            <v/>
          </cell>
          <cell r="K441">
            <v>23</v>
          </cell>
          <cell r="L441" t="str">
            <v>mittlere Lage</v>
          </cell>
          <cell r="M441" t="str">
            <v/>
          </cell>
          <cell r="N441">
            <v>7500</v>
          </cell>
          <cell r="O441" t="str">
            <v/>
          </cell>
          <cell r="P441" t="str">
            <v/>
          </cell>
          <cell r="Q441">
            <v>2599986</v>
          </cell>
          <cell r="R441">
            <v>5695677</v>
          </cell>
          <cell r="S441">
            <v>40544</v>
          </cell>
        </row>
        <row r="442">
          <cell r="A442">
            <v>1300024</v>
          </cell>
          <cell r="B442">
            <v>100</v>
          </cell>
          <cell r="C442" t="str">
            <v>Vorhalle</v>
          </cell>
          <cell r="D442" t="str">
            <v>B</v>
          </cell>
          <cell r="E442" t="str">
            <v>G</v>
          </cell>
          <cell r="F442">
            <v>3</v>
          </cell>
          <cell r="G442" t="str">
            <v/>
          </cell>
          <cell r="H442" t="str">
            <v/>
          </cell>
          <cell r="I442" t="str">
            <v/>
          </cell>
          <cell r="J442" t="str">
            <v/>
          </cell>
          <cell r="K442">
            <v>26</v>
          </cell>
          <cell r="L442" t="str">
            <v>gute Lage</v>
          </cell>
          <cell r="M442" t="str">
            <v/>
          </cell>
          <cell r="N442">
            <v>15000</v>
          </cell>
          <cell r="O442" t="str">
            <v/>
          </cell>
          <cell r="P442" t="str">
            <v/>
          </cell>
          <cell r="Q442">
            <v>2600374</v>
          </cell>
          <cell r="R442">
            <v>5695566</v>
          </cell>
          <cell r="S442">
            <v>40544</v>
          </cell>
        </row>
        <row r="443">
          <cell r="A443">
            <v>1300025</v>
          </cell>
          <cell r="B443">
            <v>40</v>
          </cell>
          <cell r="C443" t="str">
            <v>Vorhalle</v>
          </cell>
          <cell r="D443" t="str">
            <v>B</v>
          </cell>
          <cell r="E443" t="str">
            <v>G</v>
          </cell>
          <cell r="F443">
            <v>3</v>
          </cell>
          <cell r="G443" t="str">
            <v/>
          </cell>
          <cell r="H443" t="str">
            <v/>
          </cell>
          <cell r="I443" t="str">
            <v/>
          </cell>
          <cell r="J443" t="str">
            <v/>
          </cell>
          <cell r="K443">
            <v>17</v>
          </cell>
          <cell r="L443" t="str">
            <v>mittlere Lage</v>
          </cell>
          <cell r="M443" t="str">
            <v/>
          </cell>
          <cell r="N443">
            <v>7500</v>
          </cell>
          <cell r="O443" t="str">
            <v/>
          </cell>
          <cell r="P443" t="str">
            <v/>
          </cell>
          <cell r="Q443">
            <v>2600374</v>
          </cell>
          <cell r="R443">
            <v>5695354</v>
          </cell>
          <cell r="S443">
            <v>40544</v>
          </cell>
        </row>
        <row r="444">
          <cell r="A444">
            <v>1300026</v>
          </cell>
          <cell r="B444">
            <v>120</v>
          </cell>
          <cell r="C444" t="str">
            <v>Vorhalle</v>
          </cell>
          <cell r="D444" t="str">
            <v>B</v>
          </cell>
          <cell r="E444" t="str">
            <v>W</v>
          </cell>
          <cell r="F444">
            <v>1</v>
          </cell>
          <cell r="G444" t="str">
            <v/>
          </cell>
          <cell r="H444" t="str">
            <v>II</v>
          </cell>
          <cell r="I444">
            <v>0.4</v>
          </cell>
          <cell r="J444">
            <v>35</v>
          </cell>
          <cell r="K444">
            <v>18</v>
          </cell>
          <cell r="L444" t="str">
            <v>mittlere Lage</v>
          </cell>
          <cell r="M444" t="str">
            <v/>
          </cell>
          <cell r="N444">
            <v>300</v>
          </cell>
          <cell r="O444" t="str">
            <v/>
          </cell>
          <cell r="P444" t="str">
            <v/>
          </cell>
          <cell r="Q444">
            <v>2600226</v>
          </cell>
          <cell r="R444">
            <v>5695140</v>
          </cell>
          <cell r="S444">
            <v>40544</v>
          </cell>
        </row>
        <row r="445">
          <cell r="A445">
            <v>1300027</v>
          </cell>
          <cell r="B445">
            <v>100</v>
          </cell>
          <cell r="C445" t="str">
            <v>Vorhalle</v>
          </cell>
          <cell r="D445" t="str">
            <v>B</v>
          </cell>
          <cell r="E445" t="str">
            <v>W</v>
          </cell>
          <cell r="F445">
            <v>2</v>
          </cell>
          <cell r="G445" t="str">
            <v/>
          </cell>
          <cell r="H445" t="str">
            <v>III-IV</v>
          </cell>
          <cell r="I445">
            <v>0.7</v>
          </cell>
          <cell r="J445">
            <v>30</v>
          </cell>
          <cell r="K445">
            <v>16</v>
          </cell>
          <cell r="L445" t="str">
            <v>mittlere Lage</v>
          </cell>
          <cell r="M445" t="str">
            <v/>
          </cell>
          <cell r="N445" t="str">
            <v/>
          </cell>
          <cell r="O445" t="str">
            <v/>
          </cell>
          <cell r="P445" t="str">
            <v/>
          </cell>
          <cell r="Q445">
            <v>2600201</v>
          </cell>
          <cell r="R445">
            <v>5694970</v>
          </cell>
          <cell r="S445">
            <v>40544</v>
          </cell>
        </row>
        <row r="446">
          <cell r="A446">
            <v>1300028</v>
          </cell>
          <cell r="B446">
            <v>110</v>
          </cell>
          <cell r="C446" t="str">
            <v>Vorhalle</v>
          </cell>
          <cell r="D446" t="str">
            <v>B</v>
          </cell>
          <cell r="E446" t="str">
            <v>W</v>
          </cell>
          <cell r="F446">
            <v>1</v>
          </cell>
          <cell r="G446" t="str">
            <v/>
          </cell>
          <cell r="H446" t="str">
            <v>I-II</v>
          </cell>
          <cell r="I446">
            <v>0.3</v>
          </cell>
          <cell r="J446">
            <v>40</v>
          </cell>
          <cell r="K446">
            <v>23</v>
          </cell>
          <cell r="L446" t="str">
            <v>mittlere Lage</v>
          </cell>
          <cell r="M446" t="str">
            <v/>
          </cell>
          <cell r="N446">
            <v>800</v>
          </cell>
          <cell r="O446" t="str">
            <v/>
          </cell>
          <cell r="P446" t="str">
            <v/>
          </cell>
          <cell r="Q446">
            <v>2600246</v>
          </cell>
          <cell r="R446">
            <v>5694850</v>
          </cell>
          <cell r="S446">
            <v>40544</v>
          </cell>
        </row>
        <row r="447">
          <cell r="A447">
            <v>1300029</v>
          </cell>
          <cell r="B447">
            <v>15</v>
          </cell>
          <cell r="C447" t="str">
            <v>Vorhalle</v>
          </cell>
          <cell r="D447" t="str">
            <v>LF</v>
          </cell>
          <cell r="E447" t="str">
            <v>LW</v>
          </cell>
          <cell r="F447">
            <v>5</v>
          </cell>
          <cell r="G447" t="str">
            <v/>
          </cell>
          <cell r="H447" t="str">
            <v/>
          </cell>
          <cell r="I447" t="str">
            <v/>
          </cell>
          <cell r="J447" t="str">
            <v/>
          </cell>
          <cell r="K447" t="str">
            <v/>
          </cell>
          <cell r="L447" t="str">
            <v/>
          </cell>
          <cell r="M447" t="str">
            <v/>
          </cell>
          <cell r="N447" t="str">
            <v/>
          </cell>
          <cell r="O447" t="str">
            <v/>
          </cell>
          <cell r="P447" t="str">
            <v/>
          </cell>
          <cell r="Q447">
            <v>2599480</v>
          </cell>
          <cell r="R447">
            <v>5694470</v>
          </cell>
          <cell r="S447">
            <v>40544</v>
          </cell>
        </row>
        <row r="448">
          <cell r="A448">
            <v>1300030</v>
          </cell>
          <cell r="B448">
            <v>25</v>
          </cell>
          <cell r="C448" t="str">
            <v>Vorhalle</v>
          </cell>
          <cell r="D448" t="str">
            <v>B</v>
          </cell>
          <cell r="E448" t="str">
            <v>G</v>
          </cell>
          <cell r="F448">
            <v>3</v>
          </cell>
          <cell r="G448" t="str">
            <v/>
          </cell>
          <cell r="H448" t="str">
            <v/>
          </cell>
          <cell r="I448" t="str">
            <v/>
          </cell>
          <cell r="J448" t="str">
            <v/>
          </cell>
          <cell r="K448">
            <v>17</v>
          </cell>
          <cell r="L448" t="str">
            <v>mittlere Lage</v>
          </cell>
          <cell r="M448" t="str">
            <v/>
          </cell>
          <cell r="N448">
            <v>40000</v>
          </cell>
          <cell r="O448" t="str">
            <v/>
          </cell>
          <cell r="P448" t="str">
            <v/>
          </cell>
          <cell r="Q448">
            <v>2599541</v>
          </cell>
          <cell r="R448">
            <v>5695955</v>
          </cell>
          <cell r="S448">
            <v>40544</v>
          </cell>
        </row>
        <row r="449">
          <cell r="A449">
            <v>1300031</v>
          </cell>
          <cell r="B449">
            <v>100</v>
          </cell>
          <cell r="C449" t="str">
            <v>Vorhalle</v>
          </cell>
          <cell r="D449" t="str">
            <v>B</v>
          </cell>
          <cell r="E449" t="str">
            <v>W</v>
          </cell>
          <cell r="F449">
            <v>2</v>
          </cell>
          <cell r="G449" t="str">
            <v/>
          </cell>
          <cell r="H449" t="str">
            <v>III-X</v>
          </cell>
          <cell r="I449">
            <v>1.3</v>
          </cell>
          <cell r="J449">
            <v>40</v>
          </cell>
          <cell r="K449">
            <v>13</v>
          </cell>
          <cell r="L449" t="str">
            <v>einfache Lage</v>
          </cell>
          <cell r="M449" t="str">
            <v/>
          </cell>
          <cell r="N449" t="str">
            <v/>
          </cell>
          <cell r="O449" t="str">
            <v/>
          </cell>
          <cell r="P449" t="str">
            <v/>
          </cell>
          <cell r="Q449">
            <v>2599405</v>
          </cell>
          <cell r="R449">
            <v>5695715</v>
          </cell>
          <cell r="S449">
            <v>40544</v>
          </cell>
        </row>
        <row r="450">
          <cell r="A450">
            <v>1300032</v>
          </cell>
          <cell r="B450">
            <v>95</v>
          </cell>
          <cell r="C450" t="str">
            <v>Vorhalle</v>
          </cell>
          <cell r="D450" t="str">
            <v>B</v>
          </cell>
          <cell r="E450" t="str">
            <v>W</v>
          </cell>
          <cell r="F450">
            <v>1</v>
          </cell>
          <cell r="G450" t="str">
            <v/>
          </cell>
          <cell r="H450" t="str">
            <v>I-II</v>
          </cell>
          <cell r="I450">
            <v>0.7</v>
          </cell>
          <cell r="J450">
            <v>40</v>
          </cell>
          <cell r="K450">
            <v>16</v>
          </cell>
          <cell r="L450" t="str">
            <v>mittlere Lage</v>
          </cell>
          <cell r="M450" t="str">
            <v/>
          </cell>
          <cell r="N450">
            <v>800</v>
          </cell>
          <cell r="O450" t="str">
            <v/>
          </cell>
          <cell r="P450" t="str">
            <v/>
          </cell>
          <cell r="Q450">
            <v>2599450</v>
          </cell>
          <cell r="R450">
            <v>5695803</v>
          </cell>
          <cell r="S450">
            <v>40544</v>
          </cell>
        </row>
        <row r="451">
          <cell r="A451">
            <v>1300033</v>
          </cell>
          <cell r="B451">
            <v>90</v>
          </cell>
          <cell r="C451" t="str">
            <v>Vorhalle</v>
          </cell>
          <cell r="D451" t="str">
            <v>B</v>
          </cell>
          <cell r="E451" t="str">
            <v>W</v>
          </cell>
          <cell r="F451">
            <v>2</v>
          </cell>
          <cell r="G451" t="str">
            <v/>
          </cell>
          <cell r="H451" t="str">
            <v>VI-XII</v>
          </cell>
          <cell r="I451">
            <v>1.3</v>
          </cell>
          <cell r="J451">
            <v>40</v>
          </cell>
          <cell r="K451">
            <v>12</v>
          </cell>
          <cell r="L451" t="str">
            <v>einfache Lage</v>
          </cell>
          <cell r="M451" t="str">
            <v/>
          </cell>
          <cell r="N451" t="str">
            <v/>
          </cell>
          <cell r="O451" t="str">
            <v/>
          </cell>
          <cell r="P451" t="str">
            <v/>
          </cell>
          <cell r="Q451">
            <v>2599077</v>
          </cell>
          <cell r="R451">
            <v>5695778</v>
          </cell>
          <cell r="S451">
            <v>40544</v>
          </cell>
        </row>
        <row r="452">
          <cell r="A452">
            <v>1300034</v>
          </cell>
          <cell r="B452">
            <v>15</v>
          </cell>
          <cell r="C452" t="str">
            <v>Vorhalle</v>
          </cell>
          <cell r="D452" t="str">
            <v>LF</v>
          </cell>
          <cell r="E452" t="str">
            <v>LW</v>
          </cell>
          <cell r="F452">
            <v>5</v>
          </cell>
          <cell r="G452" t="str">
            <v/>
          </cell>
          <cell r="H452" t="str">
            <v/>
          </cell>
          <cell r="I452" t="str">
            <v/>
          </cell>
          <cell r="J452" t="str">
            <v/>
          </cell>
          <cell r="K452" t="str">
            <v/>
          </cell>
          <cell r="L452" t="str">
            <v/>
          </cell>
          <cell r="M452" t="str">
            <v/>
          </cell>
          <cell r="N452" t="str">
            <v/>
          </cell>
          <cell r="O452" t="str">
            <v/>
          </cell>
          <cell r="P452" t="str">
            <v/>
          </cell>
          <cell r="Q452">
            <v>2598195</v>
          </cell>
          <cell r="R452">
            <v>5694920</v>
          </cell>
          <cell r="S452">
            <v>40544</v>
          </cell>
        </row>
        <row r="453">
          <cell r="A453">
            <v>1300035</v>
          </cell>
          <cell r="B453">
            <v>2</v>
          </cell>
          <cell r="C453" t="str">
            <v>Vorhalle</v>
          </cell>
          <cell r="D453" t="str">
            <v>LF</v>
          </cell>
          <cell r="E453" t="str">
            <v>LW</v>
          </cell>
          <cell r="F453">
            <v>5</v>
          </cell>
          <cell r="G453" t="str">
            <v/>
          </cell>
          <cell r="H453" t="str">
            <v/>
          </cell>
          <cell r="I453" t="str">
            <v/>
          </cell>
          <cell r="J453" t="str">
            <v/>
          </cell>
          <cell r="K453" t="str">
            <v/>
          </cell>
          <cell r="L453" t="str">
            <v/>
          </cell>
          <cell r="M453" t="str">
            <v/>
          </cell>
          <cell r="N453" t="str">
            <v/>
          </cell>
          <cell r="O453" t="str">
            <v/>
          </cell>
          <cell r="P453" t="str">
            <v/>
          </cell>
          <cell r="Q453">
            <v>2598050</v>
          </cell>
          <cell r="R453">
            <v>5694540</v>
          </cell>
          <cell r="S453">
            <v>40544</v>
          </cell>
        </row>
        <row r="454">
          <cell r="A454">
            <v>1300036</v>
          </cell>
          <cell r="B454">
            <v>50</v>
          </cell>
          <cell r="C454" t="str">
            <v>Vorhalle</v>
          </cell>
          <cell r="D454" t="str">
            <v>B</v>
          </cell>
          <cell r="E454" t="str">
            <v>W</v>
          </cell>
          <cell r="F454">
            <v>6</v>
          </cell>
          <cell r="G454" t="str">
            <v>ASB</v>
          </cell>
          <cell r="H454" t="str">
            <v>I-II</v>
          </cell>
          <cell r="I454" t="str">
            <v/>
          </cell>
          <cell r="J454" t="str">
            <v/>
          </cell>
          <cell r="K454" t="str">
            <v/>
          </cell>
          <cell r="L454" t="str">
            <v/>
          </cell>
          <cell r="M454" t="str">
            <v/>
          </cell>
          <cell r="N454">
            <v>1000</v>
          </cell>
          <cell r="O454" t="str">
            <v/>
          </cell>
          <cell r="P454" t="str">
            <v/>
          </cell>
          <cell r="Q454">
            <v>2598170</v>
          </cell>
          <cell r="R454">
            <v>5693915</v>
          </cell>
          <cell r="S454">
            <v>40544</v>
          </cell>
        </row>
        <row r="455">
          <cell r="A455">
            <v>1300037</v>
          </cell>
          <cell r="B455">
            <v>2</v>
          </cell>
          <cell r="C455" t="str">
            <v>Vorhalle</v>
          </cell>
          <cell r="D455" t="str">
            <v>LF</v>
          </cell>
          <cell r="E455" t="str">
            <v>LW</v>
          </cell>
          <cell r="F455">
            <v>5</v>
          </cell>
          <cell r="G455" t="str">
            <v/>
          </cell>
          <cell r="H455" t="str">
            <v/>
          </cell>
          <cell r="I455" t="str">
            <v/>
          </cell>
          <cell r="J455" t="str">
            <v/>
          </cell>
          <cell r="K455" t="str">
            <v/>
          </cell>
          <cell r="L455" t="str">
            <v/>
          </cell>
          <cell r="M455" t="str">
            <v/>
          </cell>
          <cell r="N455" t="str">
            <v/>
          </cell>
          <cell r="O455" t="str">
            <v/>
          </cell>
          <cell r="P455" t="str">
            <v/>
          </cell>
          <cell r="Q455">
            <v>2597855</v>
          </cell>
          <cell r="R455">
            <v>5693640</v>
          </cell>
          <cell r="S455">
            <v>40544</v>
          </cell>
        </row>
        <row r="456">
          <cell r="A456">
            <v>1300038</v>
          </cell>
          <cell r="B456">
            <v>1</v>
          </cell>
          <cell r="C456" t="str">
            <v>Vorhalle</v>
          </cell>
          <cell r="D456" t="str">
            <v>LF</v>
          </cell>
          <cell r="E456" t="str">
            <v>F</v>
          </cell>
          <cell r="F456">
            <v>4</v>
          </cell>
          <cell r="G456" t="str">
            <v/>
          </cell>
          <cell r="H456" t="str">
            <v/>
          </cell>
          <cell r="I456" t="str">
            <v/>
          </cell>
          <cell r="J456" t="str">
            <v/>
          </cell>
          <cell r="K456" t="str">
            <v/>
          </cell>
          <cell r="L456" t="str">
            <v/>
          </cell>
          <cell r="M456" t="str">
            <v/>
          </cell>
          <cell r="N456" t="str">
            <v/>
          </cell>
          <cell r="O456" t="str">
            <v/>
          </cell>
          <cell r="P456" t="str">
            <v/>
          </cell>
          <cell r="Q456">
            <v>2599635</v>
          </cell>
          <cell r="R456">
            <v>5694200</v>
          </cell>
          <cell r="S456">
            <v>40544</v>
          </cell>
        </row>
        <row r="457">
          <cell r="A457">
            <v>1300039</v>
          </cell>
          <cell r="B457">
            <v>1</v>
          </cell>
          <cell r="C457" t="str">
            <v>Vorhalle</v>
          </cell>
          <cell r="D457" t="str">
            <v>LF</v>
          </cell>
          <cell r="E457" t="str">
            <v>F</v>
          </cell>
          <cell r="F457">
            <v>4</v>
          </cell>
          <cell r="G457" t="str">
            <v/>
          </cell>
          <cell r="H457" t="str">
            <v/>
          </cell>
          <cell r="I457" t="str">
            <v/>
          </cell>
          <cell r="J457" t="str">
            <v/>
          </cell>
          <cell r="K457" t="str">
            <v/>
          </cell>
          <cell r="L457" t="str">
            <v/>
          </cell>
          <cell r="M457" t="str">
            <v/>
          </cell>
          <cell r="N457" t="str">
            <v/>
          </cell>
          <cell r="O457" t="str">
            <v/>
          </cell>
          <cell r="P457" t="str">
            <v/>
          </cell>
          <cell r="Q457">
            <v>2598840</v>
          </cell>
          <cell r="R457">
            <v>5696450</v>
          </cell>
          <cell r="S457">
            <v>40544</v>
          </cell>
        </row>
        <row r="458">
          <cell r="A458">
            <v>1300040</v>
          </cell>
          <cell r="B458">
            <v>2</v>
          </cell>
          <cell r="C458" t="str">
            <v>Vorhalle</v>
          </cell>
          <cell r="D458" t="str">
            <v>LF</v>
          </cell>
          <cell r="E458" t="str">
            <v>LW</v>
          </cell>
          <cell r="F458">
            <v>5</v>
          </cell>
          <cell r="G458" t="str">
            <v/>
          </cell>
          <cell r="H458" t="str">
            <v/>
          </cell>
          <cell r="I458" t="str">
            <v/>
          </cell>
          <cell r="J458" t="str">
            <v/>
          </cell>
          <cell r="K458" t="str">
            <v/>
          </cell>
          <cell r="L458" t="str">
            <v/>
          </cell>
          <cell r="M458" t="str">
            <v/>
          </cell>
          <cell r="N458" t="str">
            <v/>
          </cell>
          <cell r="O458" t="str">
            <v/>
          </cell>
          <cell r="P458" t="str">
            <v/>
          </cell>
          <cell r="Q458">
            <v>2598770</v>
          </cell>
          <cell r="R458">
            <v>5695910</v>
          </cell>
          <cell r="S458">
            <v>40544</v>
          </cell>
        </row>
        <row r="459">
          <cell r="A459">
            <v>1300041</v>
          </cell>
          <cell r="B459">
            <v>50</v>
          </cell>
          <cell r="C459" t="str">
            <v>Vorhalle</v>
          </cell>
          <cell r="D459" t="str">
            <v>B</v>
          </cell>
          <cell r="E459" t="str">
            <v>W</v>
          </cell>
          <cell r="F459">
            <v>6</v>
          </cell>
          <cell r="G459" t="str">
            <v>ASB</v>
          </cell>
          <cell r="H459" t="str">
            <v>I-II</v>
          </cell>
          <cell r="I459" t="str">
            <v/>
          </cell>
          <cell r="J459" t="str">
            <v/>
          </cell>
          <cell r="K459" t="str">
            <v/>
          </cell>
          <cell r="L459" t="str">
            <v/>
          </cell>
          <cell r="M459" t="str">
            <v/>
          </cell>
          <cell r="N459">
            <v>1000</v>
          </cell>
          <cell r="O459" t="str">
            <v/>
          </cell>
          <cell r="P459" t="str">
            <v/>
          </cell>
          <cell r="Q459">
            <v>2598550</v>
          </cell>
          <cell r="R459">
            <v>5695660</v>
          </cell>
          <cell r="S459">
            <v>40544</v>
          </cell>
        </row>
        <row r="460">
          <cell r="A460">
            <v>1400001</v>
          </cell>
          <cell r="B460">
            <v>25</v>
          </cell>
          <cell r="C460" t="str">
            <v>Boele</v>
          </cell>
          <cell r="D460" t="str">
            <v>B</v>
          </cell>
          <cell r="E460" t="str">
            <v>G</v>
          </cell>
          <cell r="F460">
            <v>3</v>
          </cell>
          <cell r="G460" t="str">
            <v/>
          </cell>
          <cell r="H460" t="str">
            <v/>
          </cell>
          <cell r="I460" t="str">
            <v/>
          </cell>
          <cell r="J460" t="str">
            <v/>
          </cell>
          <cell r="K460">
            <v>23</v>
          </cell>
          <cell r="L460" t="str">
            <v>mittlere Lage</v>
          </cell>
          <cell r="M460" t="str">
            <v/>
          </cell>
          <cell r="N460">
            <v>50000</v>
          </cell>
          <cell r="O460" t="str">
            <v/>
          </cell>
          <cell r="P460" t="str">
            <v/>
          </cell>
          <cell r="Q460">
            <v>2603515</v>
          </cell>
          <cell r="R460">
            <v>5698525</v>
          </cell>
          <cell r="S460">
            <v>40544</v>
          </cell>
        </row>
        <row r="461">
          <cell r="A461">
            <v>1400002</v>
          </cell>
          <cell r="B461">
            <v>85</v>
          </cell>
          <cell r="C461" t="str">
            <v>Boele</v>
          </cell>
          <cell r="D461" t="str">
            <v>B</v>
          </cell>
          <cell r="E461" t="str">
            <v>G</v>
          </cell>
          <cell r="F461">
            <v>3</v>
          </cell>
          <cell r="G461" t="str">
            <v/>
          </cell>
          <cell r="H461" t="str">
            <v/>
          </cell>
          <cell r="I461" t="str">
            <v/>
          </cell>
          <cell r="J461" t="str">
            <v/>
          </cell>
          <cell r="K461">
            <v>24</v>
          </cell>
          <cell r="L461" t="str">
            <v>gute Lage</v>
          </cell>
          <cell r="M461" t="str">
            <v/>
          </cell>
          <cell r="N461">
            <v>7000</v>
          </cell>
          <cell r="O461" t="str">
            <v/>
          </cell>
          <cell r="P461" t="str">
            <v/>
          </cell>
          <cell r="Q461">
            <v>2602695</v>
          </cell>
          <cell r="R461">
            <v>5698290</v>
          </cell>
          <cell r="S461">
            <v>40544</v>
          </cell>
        </row>
        <row r="462">
          <cell r="A462">
            <v>1400003</v>
          </cell>
          <cell r="B462">
            <v>135</v>
          </cell>
          <cell r="C462" t="str">
            <v>Boele</v>
          </cell>
          <cell r="D462" t="str">
            <v>B</v>
          </cell>
          <cell r="E462" t="str">
            <v>W</v>
          </cell>
          <cell r="F462">
            <v>2</v>
          </cell>
          <cell r="G462" t="str">
            <v/>
          </cell>
          <cell r="H462" t="str">
            <v>I-II</v>
          </cell>
          <cell r="I462">
            <v>0.6</v>
          </cell>
          <cell r="J462">
            <v>30</v>
          </cell>
          <cell r="K462">
            <v>18</v>
          </cell>
          <cell r="L462" t="str">
            <v>mittlere Lage</v>
          </cell>
          <cell r="M462" t="str">
            <v/>
          </cell>
          <cell r="N462">
            <v>600</v>
          </cell>
          <cell r="O462" t="str">
            <v/>
          </cell>
          <cell r="P462" t="str">
            <v/>
          </cell>
          <cell r="Q462">
            <v>2602887</v>
          </cell>
          <cell r="R462">
            <v>5698336</v>
          </cell>
          <cell r="S462">
            <v>40544</v>
          </cell>
        </row>
        <row r="463">
          <cell r="A463">
            <v>1400004</v>
          </cell>
          <cell r="B463">
            <v>45</v>
          </cell>
          <cell r="C463" t="str">
            <v>Boele</v>
          </cell>
          <cell r="D463" t="str">
            <v>B</v>
          </cell>
          <cell r="E463" t="str">
            <v>G</v>
          </cell>
          <cell r="F463">
            <v>3</v>
          </cell>
          <cell r="G463" t="str">
            <v/>
          </cell>
          <cell r="H463" t="str">
            <v/>
          </cell>
          <cell r="I463" t="str">
            <v/>
          </cell>
          <cell r="J463" t="str">
            <v/>
          </cell>
          <cell r="K463">
            <v>19</v>
          </cell>
          <cell r="L463" t="str">
            <v>mittlere Lage</v>
          </cell>
          <cell r="M463" t="str">
            <v/>
          </cell>
          <cell r="N463">
            <v>10000</v>
          </cell>
          <cell r="O463" t="str">
            <v/>
          </cell>
          <cell r="P463" t="str">
            <v/>
          </cell>
          <cell r="Q463">
            <v>2602726</v>
          </cell>
          <cell r="R463">
            <v>5697850</v>
          </cell>
          <cell r="S463">
            <v>40544</v>
          </cell>
        </row>
        <row r="464">
          <cell r="A464">
            <v>1400005</v>
          </cell>
          <cell r="B464">
            <v>40</v>
          </cell>
          <cell r="C464" t="str">
            <v>Boele</v>
          </cell>
          <cell r="D464" t="str">
            <v>B</v>
          </cell>
          <cell r="E464" t="str">
            <v>G</v>
          </cell>
          <cell r="F464">
            <v>3</v>
          </cell>
          <cell r="G464" t="str">
            <v/>
          </cell>
          <cell r="H464" t="str">
            <v/>
          </cell>
          <cell r="I464" t="str">
            <v/>
          </cell>
          <cell r="J464" t="str">
            <v/>
          </cell>
          <cell r="K464">
            <v>15</v>
          </cell>
          <cell r="L464" t="str">
            <v>einfache Lage</v>
          </cell>
          <cell r="M464" t="str">
            <v/>
          </cell>
          <cell r="N464">
            <v>10000</v>
          </cell>
          <cell r="O464" t="str">
            <v/>
          </cell>
          <cell r="P464" t="str">
            <v/>
          </cell>
          <cell r="Q464">
            <v>2601805</v>
          </cell>
          <cell r="R464">
            <v>5697207</v>
          </cell>
          <cell r="S464">
            <v>40544</v>
          </cell>
        </row>
        <row r="465">
          <cell r="A465">
            <v>1400006</v>
          </cell>
          <cell r="B465">
            <v>120</v>
          </cell>
          <cell r="C465" t="str">
            <v>Boele</v>
          </cell>
          <cell r="D465" t="str">
            <v>B</v>
          </cell>
          <cell r="E465" t="str">
            <v>W</v>
          </cell>
          <cell r="F465">
            <v>1</v>
          </cell>
          <cell r="G465" t="str">
            <v/>
          </cell>
          <cell r="H465" t="str">
            <v>I</v>
          </cell>
          <cell r="I465">
            <v>0.3</v>
          </cell>
          <cell r="J465">
            <v>25</v>
          </cell>
          <cell r="K465">
            <v>21</v>
          </cell>
          <cell r="L465" t="str">
            <v>mittlere Lage</v>
          </cell>
          <cell r="M465" t="str">
            <v/>
          </cell>
          <cell r="N465">
            <v>600</v>
          </cell>
          <cell r="O465" t="str">
            <v/>
          </cell>
          <cell r="P465" t="str">
            <v/>
          </cell>
          <cell r="Q465">
            <v>2602096</v>
          </cell>
          <cell r="R465">
            <v>5697342</v>
          </cell>
          <cell r="S465">
            <v>40544</v>
          </cell>
        </row>
        <row r="466">
          <cell r="A466">
            <v>1400007</v>
          </cell>
          <cell r="B466">
            <v>140</v>
          </cell>
          <cell r="C466" t="str">
            <v>Boele</v>
          </cell>
          <cell r="D466" t="str">
            <v>B</v>
          </cell>
          <cell r="E466" t="str">
            <v>W</v>
          </cell>
          <cell r="F466">
            <v>2</v>
          </cell>
          <cell r="G466" t="str">
            <v/>
          </cell>
          <cell r="H466" t="str">
            <v>II</v>
          </cell>
          <cell r="I466">
            <v>0.8</v>
          </cell>
          <cell r="J466">
            <v>30</v>
          </cell>
          <cell r="K466">
            <v>19</v>
          </cell>
          <cell r="L466" t="str">
            <v>mittlere Lage</v>
          </cell>
          <cell r="M466" t="str">
            <v/>
          </cell>
          <cell r="N466" t="str">
            <v/>
          </cell>
          <cell r="O466" t="str">
            <v/>
          </cell>
          <cell r="P466" t="str">
            <v/>
          </cell>
          <cell r="Q466">
            <v>2602198</v>
          </cell>
          <cell r="R466">
            <v>5697239</v>
          </cell>
          <cell r="S466">
            <v>40544</v>
          </cell>
        </row>
        <row r="467">
          <cell r="A467">
            <v>1400008</v>
          </cell>
          <cell r="B467">
            <v>145</v>
          </cell>
          <cell r="C467" t="str">
            <v>Boele</v>
          </cell>
          <cell r="D467" t="str">
            <v>B</v>
          </cell>
          <cell r="E467" t="str">
            <v>W</v>
          </cell>
          <cell r="F467">
            <v>2</v>
          </cell>
          <cell r="G467" t="str">
            <v/>
          </cell>
          <cell r="H467" t="str">
            <v>VIII</v>
          </cell>
          <cell r="I467">
            <v>1</v>
          </cell>
          <cell r="J467" t="str">
            <v/>
          </cell>
          <cell r="K467">
            <v>18</v>
          </cell>
          <cell r="L467" t="str">
            <v>mittlere Lage</v>
          </cell>
          <cell r="M467" t="str">
            <v/>
          </cell>
          <cell r="N467" t="str">
            <v/>
          </cell>
          <cell r="O467" t="str">
            <v/>
          </cell>
          <cell r="P467" t="str">
            <v/>
          </cell>
          <cell r="Q467">
            <v>2602068</v>
          </cell>
          <cell r="R467">
            <v>5697191</v>
          </cell>
          <cell r="S467">
            <v>40544</v>
          </cell>
        </row>
        <row r="468">
          <cell r="A468">
            <v>1400009</v>
          </cell>
          <cell r="B468">
            <v>130</v>
          </cell>
          <cell r="C468" t="str">
            <v>Boele</v>
          </cell>
          <cell r="D468" t="str">
            <v>B</v>
          </cell>
          <cell r="E468" t="str">
            <v>W</v>
          </cell>
          <cell r="F468">
            <v>2</v>
          </cell>
          <cell r="G468" t="str">
            <v/>
          </cell>
          <cell r="H468" t="str">
            <v>II-VIII</v>
          </cell>
          <cell r="I468">
            <v>0.9</v>
          </cell>
          <cell r="J468">
            <v>35</v>
          </cell>
          <cell r="K468">
            <v>17</v>
          </cell>
          <cell r="L468" t="str">
            <v>mittlere Lage</v>
          </cell>
          <cell r="M468" t="str">
            <v/>
          </cell>
          <cell r="N468" t="str">
            <v/>
          </cell>
          <cell r="O468" t="str">
            <v/>
          </cell>
          <cell r="P468" t="str">
            <v/>
          </cell>
          <cell r="Q468">
            <v>2602143</v>
          </cell>
          <cell r="R468">
            <v>5696982</v>
          </cell>
          <cell r="S468">
            <v>40544</v>
          </cell>
        </row>
        <row r="469">
          <cell r="A469">
            <v>1400010</v>
          </cell>
          <cell r="B469">
            <v>2</v>
          </cell>
          <cell r="C469" t="str">
            <v>Boele</v>
          </cell>
          <cell r="D469" t="str">
            <v>LF</v>
          </cell>
          <cell r="E469" t="str">
            <v>LW</v>
          </cell>
          <cell r="F469">
            <v>5</v>
          </cell>
          <cell r="G469" t="str">
            <v/>
          </cell>
          <cell r="H469" t="str">
            <v/>
          </cell>
          <cell r="I469" t="str">
            <v/>
          </cell>
          <cell r="J469" t="str">
            <v/>
          </cell>
          <cell r="K469" t="str">
            <v/>
          </cell>
          <cell r="L469" t="str">
            <v/>
          </cell>
          <cell r="M469" t="str">
            <v/>
          </cell>
          <cell r="N469" t="str">
            <v/>
          </cell>
          <cell r="O469" t="str">
            <v/>
          </cell>
          <cell r="P469" t="str">
            <v/>
          </cell>
          <cell r="Q469">
            <v>2602186</v>
          </cell>
          <cell r="R469">
            <v>5697922</v>
          </cell>
          <cell r="S469">
            <v>40544</v>
          </cell>
        </row>
        <row r="470">
          <cell r="A470">
            <v>1400011</v>
          </cell>
          <cell r="B470">
            <v>125</v>
          </cell>
          <cell r="C470" t="str">
            <v>Boele</v>
          </cell>
          <cell r="D470" t="str">
            <v>B</v>
          </cell>
          <cell r="E470" t="str">
            <v>W</v>
          </cell>
          <cell r="F470">
            <v>2</v>
          </cell>
          <cell r="G470" t="str">
            <v/>
          </cell>
          <cell r="H470" t="str">
            <v>IV-VIII</v>
          </cell>
          <cell r="I470">
            <v>1.3</v>
          </cell>
          <cell r="J470" t="str">
            <v/>
          </cell>
          <cell r="K470">
            <v>15</v>
          </cell>
          <cell r="L470" t="str">
            <v>einfache Lage</v>
          </cell>
          <cell r="M470" t="str">
            <v/>
          </cell>
          <cell r="N470" t="str">
            <v/>
          </cell>
          <cell r="O470" t="str">
            <v/>
          </cell>
          <cell r="P470" t="str">
            <v/>
          </cell>
          <cell r="Q470">
            <v>2602355</v>
          </cell>
          <cell r="R470">
            <v>5697015</v>
          </cell>
          <cell r="S470">
            <v>40544</v>
          </cell>
        </row>
        <row r="471">
          <cell r="A471">
            <v>1400012</v>
          </cell>
          <cell r="B471">
            <v>110</v>
          </cell>
          <cell r="C471" t="str">
            <v>Boele</v>
          </cell>
          <cell r="D471" t="str">
            <v>B</v>
          </cell>
          <cell r="E471" t="str">
            <v>W</v>
          </cell>
          <cell r="F471">
            <v>2</v>
          </cell>
          <cell r="G471" t="str">
            <v/>
          </cell>
          <cell r="H471" t="str">
            <v>VIII</v>
          </cell>
          <cell r="I471">
            <v>1</v>
          </cell>
          <cell r="J471" t="str">
            <v/>
          </cell>
          <cell r="K471">
            <v>15</v>
          </cell>
          <cell r="L471" t="str">
            <v>einfache Lage</v>
          </cell>
          <cell r="M471" t="str">
            <v/>
          </cell>
          <cell r="N471" t="str">
            <v/>
          </cell>
          <cell r="O471" t="str">
            <v/>
          </cell>
          <cell r="P471" t="str">
            <v/>
          </cell>
          <cell r="Q471">
            <v>2602511</v>
          </cell>
          <cell r="R471">
            <v>5697287</v>
          </cell>
          <cell r="S471">
            <v>40544</v>
          </cell>
        </row>
        <row r="472">
          <cell r="A472">
            <v>1400013</v>
          </cell>
          <cell r="B472">
            <v>100</v>
          </cell>
          <cell r="C472" t="str">
            <v>Boele</v>
          </cell>
          <cell r="D472" t="str">
            <v>B</v>
          </cell>
          <cell r="E472" t="str">
            <v>MI</v>
          </cell>
          <cell r="F472">
            <v>2</v>
          </cell>
          <cell r="G472" t="str">
            <v/>
          </cell>
          <cell r="H472" t="str">
            <v>II-III</v>
          </cell>
          <cell r="I472">
            <v>0.8</v>
          </cell>
          <cell r="J472">
            <v>30</v>
          </cell>
          <cell r="K472" t="str">
            <v/>
          </cell>
          <cell r="L472" t="str">
            <v/>
          </cell>
          <cell r="M472" t="str">
            <v/>
          </cell>
          <cell r="N472" t="str">
            <v/>
          </cell>
          <cell r="O472" t="str">
            <v/>
          </cell>
          <cell r="P472" t="str">
            <v/>
          </cell>
          <cell r="Q472">
            <v>2602565</v>
          </cell>
          <cell r="R472">
            <v>5697444</v>
          </cell>
          <cell r="S472">
            <v>40544</v>
          </cell>
        </row>
        <row r="473">
          <cell r="A473">
            <v>1400014</v>
          </cell>
          <cell r="B473">
            <v>110</v>
          </cell>
          <cell r="C473" t="str">
            <v>Boele</v>
          </cell>
          <cell r="D473" t="str">
            <v>B</v>
          </cell>
          <cell r="E473" t="str">
            <v>W</v>
          </cell>
          <cell r="F473">
            <v>2</v>
          </cell>
          <cell r="G473" t="str">
            <v/>
          </cell>
          <cell r="H473" t="str">
            <v>III-VI</v>
          </cell>
          <cell r="I473">
            <v>1</v>
          </cell>
          <cell r="J473">
            <v>25</v>
          </cell>
          <cell r="K473">
            <v>17</v>
          </cell>
          <cell r="L473" t="str">
            <v>mittlere Lage</v>
          </cell>
          <cell r="M473" t="str">
            <v/>
          </cell>
          <cell r="N473" t="str">
            <v/>
          </cell>
          <cell r="O473" t="str">
            <v/>
          </cell>
          <cell r="P473" t="str">
            <v/>
          </cell>
          <cell r="Q473">
            <v>2602722</v>
          </cell>
          <cell r="R473">
            <v>5697356</v>
          </cell>
          <cell r="S473">
            <v>40544</v>
          </cell>
        </row>
        <row r="474">
          <cell r="A474">
            <v>1400015</v>
          </cell>
          <cell r="B474">
            <v>125</v>
          </cell>
          <cell r="C474" t="str">
            <v>Boele</v>
          </cell>
          <cell r="D474" t="str">
            <v>B</v>
          </cell>
          <cell r="E474" t="str">
            <v>W</v>
          </cell>
          <cell r="F474">
            <v>1</v>
          </cell>
          <cell r="G474" t="str">
            <v/>
          </cell>
          <cell r="H474" t="str">
            <v>I-III</v>
          </cell>
          <cell r="I474">
            <v>1</v>
          </cell>
          <cell r="J474">
            <v>25</v>
          </cell>
          <cell r="K474">
            <v>19</v>
          </cell>
          <cell r="L474" t="str">
            <v>mittlere Lage</v>
          </cell>
          <cell r="M474" t="str">
            <v/>
          </cell>
          <cell r="N474">
            <v>400</v>
          </cell>
          <cell r="O474" t="str">
            <v/>
          </cell>
          <cell r="P474" t="str">
            <v/>
          </cell>
          <cell r="Q474">
            <v>2602890</v>
          </cell>
          <cell r="R474">
            <v>5697553</v>
          </cell>
          <cell r="S474">
            <v>40544</v>
          </cell>
        </row>
        <row r="475">
          <cell r="A475">
            <v>1400016</v>
          </cell>
          <cell r="B475">
            <v>110</v>
          </cell>
          <cell r="C475" t="str">
            <v>Boele</v>
          </cell>
          <cell r="D475" t="str">
            <v>B</v>
          </cell>
          <cell r="E475" t="str">
            <v>W</v>
          </cell>
          <cell r="F475">
            <v>2</v>
          </cell>
          <cell r="G475" t="str">
            <v/>
          </cell>
          <cell r="H475" t="str">
            <v>VIII</v>
          </cell>
          <cell r="I475">
            <v>1.4</v>
          </cell>
          <cell r="J475" t="str">
            <v/>
          </cell>
          <cell r="K475">
            <v>10</v>
          </cell>
          <cell r="L475" t="str">
            <v>einfache Lage</v>
          </cell>
          <cell r="M475" t="str">
            <v/>
          </cell>
          <cell r="N475" t="str">
            <v/>
          </cell>
          <cell r="O475" t="str">
            <v/>
          </cell>
          <cell r="P475" t="str">
            <v/>
          </cell>
          <cell r="Q475">
            <v>2603143</v>
          </cell>
          <cell r="R475">
            <v>5697730</v>
          </cell>
          <cell r="S475">
            <v>40544</v>
          </cell>
        </row>
        <row r="476">
          <cell r="A476">
            <v>1400017</v>
          </cell>
          <cell r="B476">
            <v>120</v>
          </cell>
          <cell r="C476" t="str">
            <v>Boele</v>
          </cell>
          <cell r="D476" t="str">
            <v>B</v>
          </cell>
          <cell r="E476" t="str">
            <v>MI</v>
          </cell>
          <cell r="F476">
            <v>2</v>
          </cell>
          <cell r="G476" t="str">
            <v/>
          </cell>
          <cell r="H476" t="str">
            <v>II-V</v>
          </cell>
          <cell r="I476">
            <v>1.2</v>
          </cell>
          <cell r="J476">
            <v>25</v>
          </cell>
          <cell r="K476" t="str">
            <v/>
          </cell>
          <cell r="L476" t="str">
            <v/>
          </cell>
          <cell r="M476" t="str">
            <v/>
          </cell>
          <cell r="N476" t="str">
            <v/>
          </cell>
          <cell r="O476" t="str">
            <v/>
          </cell>
          <cell r="P476" t="str">
            <v/>
          </cell>
          <cell r="Q476">
            <v>2603033</v>
          </cell>
          <cell r="R476">
            <v>5697481</v>
          </cell>
          <cell r="S476">
            <v>40544</v>
          </cell>
        </row>
        <row r="477">
          <cell r="A477">
            <v>1400018</v>
          </cell>
          <cell r="B477">
            <v>125</v>
          </cell>
          <cell r="C477" t="str">
            <v>Boele</v>
          </cell>
          <cell r="D477" t="str">
            <v>B</v>
          </cell>
          <cell r="E477" t="str">
            <v>W</v>
          </cell>
          <cell r="F477">
            <v>2</v>
          </cell>
          <cell r="G477" t="str">
            <v/>
          </cell>
          <cell r="H477" t="str">
            <v>II-IV</v>
          </cell>
          <cell r="I477">
            <v>1.2</v>
          </cell>
          <cell r="J477">
            <v>30</v>
          </cell>
          <cell r="K477">
            <v>18</v>
          </cell>
          <cell r="L477" t="str">
            <v>mittlere Lage</v>
          </cell>
          <cell r="M477" t="str">
            <v/>
          </cell>
          <cell r="N477" t="str">
            <v/>
          </cell>
          <cell r="O477" t="str">
            <v/>
          </cell>
          <cell r="P477" t="str">
            <v/>
          </cell>
          <cell r="Q477">
            <v>2603192</v>
          </cell>
          <cell r="R477">
            <v>5697461</v>
          </cell>
          <cell r="S477">
            <v>40544</v>
          </cell>
        </row>
        <row r="478">
          <cell r="A478">
            <v>1400019</v>
          </cell>
          <cell r="B478">
            <v>250</v>
          </cell>
          <cell r="C478" t="str">
            <v>Boele</v>
          </cell>
          <cell r="D478" t="str">
            <v>B</v>
          </cell>
          <cell r="E478" t="str">
            <v>W</v>
          </cell>
          <cell r="F478">
            <v>1</v>
          </cell>
          <cell r="G478" t="str">
            <v/>
          </cell>
          <cell r="H478" t="str">
            <v>II</v>
          </cell>
          <cell r="I478">
            <v>1.5</v>
          </cell>
          <cell r="J478">
            <v>15</v>
          </cell>
          <cell r="K478">
            <v>13</v>
          </cell>
          <cell r="L478" t="str">
            <v>einfache Lage</v>
          </cell>
          <cell r="M478" t="str">
            <v/>
          </cell>
          <cell r="N478">
            <v>150</v>
          </cell>
          <cell r="O478" t="str">
            <v/>
          </cell>
          <cell r="P478" t="str">
            <v/>
          </cell>
          <cell r="Q478">
            <v>2603289</v>
          </cell>
          <cell r="R478">
            <v>5697555</v>
          </cell>
          <cell r="S478">
            <v>40544</v>
          </cell>
        </row>
        <row r="479">
          <cell r="A479">
            <v>1400020</v>
          </cell>
          <cell r="B479">
            <v>50</v>
          </cell>
          <cell r="C479" t="str">
            <v>Boele</v>
          </cell>
          <cell r="D479" t="str">
            <v>B</v>
          </cell>
          <cell r="E479" t="str">
            <v>GE</v>
          </cell>
          <cell r="F479">
            <v>3</v>
          </cell>
          <cell r="G479" t="str">
            <v/>
          </cell>
          <cell r="H479" t="str">
            <v/>
          </cell>
          <cell r="I479" t="str">
            <v/>
          </cell>
          <cell r="J479" t="str">
            <v/>
          </cell>
          <cell r="K479">
            <v>17</v>
          </cell>
          <cell r="L479" t="str">
            <v>mittlere Lage</v>
          </cell>
          <cell r="M479" t="str">
            <v/>
          </cell>
          <cell r="N479">
            <v>2500</v>
          </cell>
          <cell r="O479" t="str">
            <v/>
          </cell>
          <cell r="P479" t="str">
            <v/>
          </cell>
          <cell r="Q479">
            <v>2603383</v>
          </cell>
          <cell r="R479">
            <v>5697376</v>
          </cell>
          <cell r="S479">
            <v>40544</v>
          </cell>
        </row>
        <row r="480">
          <cell r="A480">
            <v>1400021</v>
          </cell>
          <cell r="B480">
            <v>165</v>
          </cell>
          <cell r="C480" t="str">
            <v>Boele</v>
          </cell>
          <cell r="D480" t="str">
            <v>B</v>
          </cell>
          <cell r="E480" t="str">
            <v>W</v>
          </cell>
          <cell r="F480">
            <v>1</v>
          </cell>
          <cell r="G480" t="str">
            <v/>
          </cell>
          <cell r="H480" t="str">
            <v>I-II</v>
          </cell>
          <cell r="I480">
            <v>0.8</v>
          </cell>
          <cell r="J480">
            <v>25</v>
          </cell>
          <cell r="K480">
            <v>17</v>
          </cell>
          <cell r="L480" t="str">
            <v>mittlere Lage</v>
          </cell>
          <cell r="M480" t="str">
            <v/>
          </cell>
          <cell r="N480">
            <v>300</v>
          </cell>
          <cell r="O480" t="str">
            <v/>
          </cell>
          <cell r="P480" t="str">
            <v/>
          </cell>
          <cell r="Q480">
            <v>2603283</v>
          </cell>
          <cell r="R480">
            <v>5697188</v>
          </cell>
          <cell r="S480">
            <v>40544</v>
          </cell>
        </row>
        <row r="481">
          <cell r="A481">
            <v>1400022</v>
          </cell>
          <cell r="B481">
            <v>135</v>
          </cell>
          <cell r="C481" t="str">
            <v>Boele</v>
          </cell>
          <cell r="D481" t="str">
            <v>B</v>
          </cell>
          <cell r="E481" t="str">
            <v>W</v>
          </cell>
          <cell r="F481">
            <v>2</v>
          </cell>
          <cell r="G481" t="str">
            <v/>
          </cell>
          <cell r="H481" t="str">
            <v>IV</v>
          </cell>
          <cell r="I481">
            <v>1</v>
          </cell>
          <cell r="J481">
            <v>30</v>
          </cell>
          <cell r="K481">
            <v>19</v>
          </cell>
          <cell r="L481" t="str">
            <v>mittlere Lage</v>
          </cell>
          <cell r="M481" t="str">
            <v/>
          </cell>
          <cell r="N481" t="str">
            <v/>
          </cell>
          <cell r="O481" t="str">
            <v/>
          </cell>
          <cell r="P481" t="str">
            <v/>
          </cell>
          <cell r="Q481">
            <v>2603083</v>
          </cell>
          <cell r="R481">
            <v>5697161</v>
          </cell>
          <cell r="S481">
            <v>40544</v>
          </cell>
        </row>
        <row r="482">
          <cell r="A482">
            <v>1400023</v>
          </cell>
          <cell r="B482">
            <v>145</v>
          </cell>
          <cell r="C482" t="str">
            <v>Boele</v>
          </cell>
          <cell r="D482" t="str">
            <v>B</v>
          </cell>
          <cell r="E482" t="str">
            <v>SO</v>
          </cell>
          <cell r="F482">
            <v>3</v>
          </cell>
          <cell r="G482" t="str">
            <v/>
          </cell>
          <cell r="H482" t="str">
            <v/>
          </cell>
          <cell r="I482" t="str">
            <v/>
          </cell>
          <cell r="J482" t="str">
            <v/>
          </cell>
          <cell r="K482" t="str">
            <v/>
          </cell>
          <cell r="L482" t="str">
            <v/>
          </cell>
          <cell r="M482" t="str">
            <v/>
          </cell>
          <cell r="N482">
            <v>25000</v>
          </cell>
          <cell r="O482" t="str">
            <v/>
          </cell>
          <cell r="P482" t="str">
            <v/>
          </cell>
          <cell r="Q482">
            <v>2602698</v>
          </cell>
          <cell r="R482">
            <v>5697073</v>
          </cell>
          <cell r="S482">
            <v>40544</v>
          </cell>
        </row>
        <row r="483">
          <cell r="A483">
            <v>1400024</v>
          </cell>
          <cell r="B483">
            <v>145</v>
          </cell>
          <cell r="C483" t="str">
            <v>Boele</v>
          </cell>
          <cell r="D483" t="str">
            <v>B</v>
          </cell>
          <cell r="E483" t="str">
            <v>MI</v>
          </cell>
          <cell r="F483">
            <v>2</v>
          </cell>
          <cell r="G483" t="str">
            <v/>
          </cell>
          <cell r="H483" t="str">
            <v>III</v>
          </cell>
          <cell r="I483">
            <v>1.2</v>
          </cell>
          <cell r="J483">
            <v>30</v>
          </cell>
          <cell r="K483" t="str">
            <v/>
          </cell>
          <cell r="L483" t="str">
            <v/>
          </cell>
          <cell r="M483" t="str">
            <v/>
          </cell>
          <cell r="N483" t="str">
            <v/>
          </cell>
          <cell r="O483" t="str">
            <v/>
          </cell>
          <cell r="P483" t="str">
            <v/>
          </cell>
          <cell r="Q483">
            <v>2602762</v>
          </cell>
          <cell r="R483">
            <v>5697228</v>
          </cell>
          <cell r="S483">
            <v>40544</v>
          </cell>
        </row>
        <row r="484">
          <cell r="A484">
            <v>1400025</v>
          </cell>
          <cell r="B484">
            <v>125</v>
          </cell>
          <cell r="C484" t="str">
            <v>Boele</v>
          </cell>
          <cell r="D484" t="str">
            <v>B</v>
          </cell>
          <cell r="E484" t="str">
            <v>W</v>
          </cell>
          <cell r="F484">
            <v>2</v>
          </cell>
          <cell r="G484" t="str">
            <v/>
          </cell>
          <cell r="H484" t="str">
            <v>VIII</v>
          </cell>
          <cell r="I484">
            <v>1.2</v>
          </cell>
          <cell r="J484" t="str">
            <v/>
          </cell>
          <cell r="K484">
            <v>20</v>
          </cell>
          <cell r="L484" t="str">
            <v>mittlere Lage</v>
          </cell>
          <cell r="M484" t="str">
            <v/>
          </cell>
          <cell r="N484" t="str">
            <v/>
          </cell>
          <cell r="O484" t="str">
            <v/>
          </cell>
          <cell r="P484" t="str">
            <v/>
          </cell>
          <cell r="Q484">
            <v>2602754</v>
          </cell>
          <cell r="R484">
            <v>5696892</v>
          </cell>
          <cell r="S484">
            <v>40544</v>
          </cell>
        </row>
        <row r="485">
          <cell r="A485">
            <v>1400026</v>
          </cell>
          <cell r="B485">
            <v>150</v>
          </cell>
          <cell r="C485" t="str">
            <v>Boele</v>
          </cell>
          <cell r="D485" t="str">
            <v>B</v>
          </cell>
          <cell r="E485" t="str">
            <v>W</v>
          </cell>
          <cell r="F485">
            <v>1</v>
          </cell>
          <cell r="G485" t="str">
            <v/>
          </cell>
          <cell r="H485" t="str">
            <v>I-II</v>
          </cell>
          <cell r="I485">
            <v>0.4</v>
          </cell>
          <cell r="J485">
            <v>25</v>
          </cell>
          <cell r="K485">
            <v>20</v>
          </cell>
          <cell r="L485" t="str">
            <v>mittlere Lage</v>
          </cell>
          <cell r="M485" t="str">
            <v/>
          </cell>
          <cell r="N485">
            <v>500</v>
          </cell>
          <cell r="O485" t="str">
            <v/>
          </cell>
          <cell r="P485" t="str">
            <v/>
          </cell>
          <cell r="Q485">
            <v>2602629</v>
          </cell>
          <cell r="R485">
            <v>5696863</v>
          </cell>
          <cell r="S485">
            <v>40544</v>
          </cell>
        </row>
        <row r="486">
          <cell r="A486">
            <v>1400027</v>
          </cell>
          <cell r="B486">
            <v>130</v>
          </cell>
          <cell r="C486" t="str">
            <v>Boele</v>
          </cell>
          <cell r="D486" t="str">
            <v>B</v>
          </cell>
          <cell r="E486" t="str">
            <v>W</v>
          </cell>
          <cell r="F486">
            <v>2</v>
          </cell>
          <cell r="G486" t="str">
            <v/>
          </cell>
          <cell r="H486" t="str">
            <v>III</v>
          </cell>
          <cell r="I486">
            <v>0.8</v>
          </cell>
          <cell r="J486">
            <v>30</v>
          </cell>
          <cell r="K486">
            <v>20</v>
          </cell>
          <cell r="L486" t="str">
            <v>mittlere Lage</v>
          </cell>
          <cell r="M486" t="str">
            <v/>
          </cell>
          <cell r="N486" t="str">
            <v/>
          </cell>
          <cell r="O486" t="str">
            <v/>
          </cell>
          <cell r="P486" t="str">
            <v/>
          </cell>
          <cell r="Q486">
            <v>2602694</v>
          </cell>
          <cell r="R486">
            <v>5696832</v>
          </cell>
          <cell r="S486">
            <v>40544</v>
          </cell>
        </row>
        <row r="487">
          <cell r="A487">
            <v>1400028</v>
          </cell>
          <cell r="B487">
            <v>195</v>
          </cell>
          <cell r="C487" t="str">
            <v>Boele</v>
          </cell>
          <cell r="D487" t="str">
            <v>B</v>
          </cell>
          <cell r="E487" t="str">
            <v>W</v>
          </cell>
          <cell r="F487">
            <v>1</v>
          </cell>
          <cell r="G487" t="str">
            <v/>
          </cell>
          <cell r="H487" t="str">
            <v>I</v>
          </cell>
          <cell r="I487">
            <v>0.3</v>
          </cell>
          <cell r="J487">
            <v>30</v>
          </cell>
          <cell r="K487">
            <v>25</v>
          </cell>
          <cell r="L487" t="str">
            <v>gute Lage</v>
          </cell>
          <cell r="M487" t="str">
            <v/>
          </cell>
          <cell r="N487">
            <v>700</v>
          </cell>
          <cell r="O487" t="str">
            <v/>
          </cell>
          <cell r="P487" t="str">
            <v/>
          </cell>
          <cell r="Q487">
            <v>2601593</v>
          </cell>
          <cell r="R487">
            <v>5696193</v>
          </cell>
          <cell r="S487">
            <v>40544</v>
          </cell>
        </row>
        <row r="488">
          <cell r="A488">
            <v>1400029</v>
          </cell>
          <cell r="B488">
            <v>125</v>
          </cell>
          <cell r="C488" t="str">
            <v>Boele</v>
          </cell>
          <cell r="D488" t="str">
            <v>B</v>
          </cell>
          <cell r="E488" t="str">
            <v>W</v>
          </cell>
          <cell r="F488">
            <v>2</v>
          </cell>
          <cell r="G488" t="str">
            <v/>
          </cell>
          <cell r="H488" t="str">
            <v>VI</v>
          </cell>
          <cell r="I488">
            <v>1.2</v>
          </cell>
          <cell r="J488" t="str">
            <v/>
          </cell>
          <cell r="K488">
            <v>19</v>
          </cell>
          <cell r="L488" t="str">
            <v>mittlere Lage</v>
          </cell>
          <cell r="M488" t="str">
            <v/>
          </cell>
          <cell r="N488" t="str">
            <v/>
          </cell>
          <cell r="O488" t="str">
            <v/>
          </cell>
          <cell r="P488" t="str">
            <v/>
          </cell>
          <cell r="Q488">
            <v>2603153</v>
          </cell>
          <cell r="R488">
            <v>5696969</v>
          </cell>
          <cell r="S488">
            <v>40544</v>
          </cell>
        </row>
        <row r="489">
          <cell r="A489">
            <v>1400030</v>
          </cell>
          <cell r="B489">
            <v>135</v>
          </cell>
          <cell r="C489" t="str">
            <v>Boele</v>
          </cell>
          <cell r="D489" t="str">
            <v>B</v>
          </cell>
          <cell r="E489" t="str">
            <v>W</v>
          </cell>
          <cell r="F489">
            <v>2</v>
          </cell>
          <cell r="G489" t="str">
            <v/>
          </cell>
          <cell r="H489" t="str">
            <v>III-VI</v>
          </cell>
          <cell r="I489">
            <v>1</v>
          </cell>
          <cell r="J489" t="str">
            <v/>
          </cell>
          <cell r="K489">
            <v>21</v>
          </cell>
          <cell r="L489" t="str">
            <v>mittlere Lage</v>
          </cell>
          <cell r="M489" t="str">
            <v/>
          </cell>
          <cell r="N489" t="str">
            <v/>
          </cell>
          <cell r="O489" t="str">
            <v/>
          </cell>
          <cell r="P489" t="str">
            <v/>
          </cell>
          <cell r="Q489">
            <v>2603271</v>
          </cell>
          <cell r="R489">
            <v>5696831</v>
          </cell>
          <cell r="S489">
            <v>40544</v>
          </cell>
        </row>
        <row r="490">
          <cell r="A490">
            <v>1400031</v>
          </cell>
          <cell r="B490">
            <v>175</v>
          </cell>
          <cell r="C490" t="str">
            <v>Boele</v>
          </cell>
          <cell r="D490" t="str">
            <v>B</v>
          </cell>
          <cell r="E490" t="str">
            <v>W</v>
          </cell>
          <cell r="F490">
            <v>1</v>
          </cell>
          <cell r="G490" t="str">
            <v/>
          </cell>
          <cell r="H490" t="str">
            <v>I-II</v>
          </cell>
          <cell r="I490">
            <v>0.8</v>
          </cell>
          <cell r="J490">
            <v>20</v>
          </cell>
          <cell r="K490">
            <v>26</v>
          </cell>
          <cell r="L490" t="str">
            <v>gute Lage</v>
          </cell>
          <cell r="M490" t="str">
            <v/>
          </cell>
          <cell r="N490">
            <v>300</v>
          </cell>
          <cell r="O490" t="str">
            <v/>
          </cell>
          <cell r="P490" t="str">
            <v/>
          </cell>
          <cell r="Q490">
            <v>2603668</v>
          </cell>
          <cell r="R490">
            <v>5696604</v>
          </cell>
          <cell r="S490">
            <v>40544</v>
          </cell>
        </row>
        <row r="491">
          <cell r="A491">
            <v>1400032</v>
          </cell>
          <cell r="B491">
            <v>45</v>
          </cell>
          <cell r="C491" t="str">
            <v>Boele</v>
          </cell>
          <cell r="D491" t="str">
            <v>B</v>
          </cell>
          <cell r="E491" t="str">
            <v>G</v>
          </cell>
          <cell r="F491">
            <v>3</v>
          </cell>
          <cell r="G491" t="str">
            <v/>
          </cell>
          <cell r="H491" t="str">
            <v/>
          </cell>
          <cell r="I491" t="str">
            <v/>
          </cell>
          <cell r="J491" t="str">
            <v/>
          </cell>
          <cell r="K491">
            <v>25</v>
          </cell>
          <cell r="L491" t="str">
            <v>gute Lage</v>
          </cell>
          <cell r="M491" t="str">
            <v/>
          </cell>
          <cell r="N491">
            <v>40000</v>
          </cell>
          <cell r="O491" t="str">
            <v/>
          </cell>
          <cell r="P491" t="str">
            <v/>
          </cell>
          <cell r="Q491">
            <v>2604168</v>
          </cell>
          <cell r="R491">
            <v>5697021</v>
          </cell>
          <cell r="S491">
            <v>40544</v>
          </cell>
        </row>
        <row r="492">
          <cell r="A492">
            <v>1400033</v>
          </cell>
          <cell r="B492">
            <v>135</v>
          </cell>
          <cell r="C492" t="str">
            <v>Boele</v>
          </cell>
          <cell r="D492" t="str">
            <v>B</v>
          </cell>
          <cell r="E492" t="str">
            <v>W</v>
          </cell>
          <cell r="F492">
            <v>2</v>
          </cell>
          <cell r="G492" t="str">
            <v/>
          </cell>
          <cell r="H492" t="str">
            <v>IV</v>
          </cell>
          <cell r="I492">
            <v>1</v>
          </cell>
          <cell r="J492" t="str">
            <v/>
          </cell>
          <cell r="K492">
            <v>24</v>
          </cell>
          <cell r="L492" t="str">
            <v>gute Lage</v>
          </cell>
          <cell r="M492" t="str">
            <v/>
          </cell>
          <cell r="N492" t="str">
            <v/>
          </cell>
          <cell r="O492" t="str">
            <v/>
          </cell>
          <cell r="P492" t="str">
            <v/>
          </cell>
          <cell r="Q492">
            <v>2603743</v>
          </cell>
          <cell r="R492">
            <v>5696362</v>
          </cell>
          <cell r="S492">
            <v>40544</v>
          </cell>
        </row>
        <row r="493">
          <cell r="A493">
            <v>1400034</v>
          </cell>
          <cell r="B493">
            <v>170</v>
          </cell>
          <cell r="C493" t="str">
            <v>Boele</v>
          </cell>
          <cell r="D493" t="str">
            <v>B</v>
          </cell>
          <cell r="E493" t="str">
            <v>W</v>
          </cell>
          <cell r="F493">
            <v>1</v>
          </cell>
          <cell r="G493" t="str">
            <v/>
          </cell>
          <cell r="H493" t="str">
            <v>I-II</v>
          </cell>
          <cell r="I493">
            <v>0.8</v>
          </cell>
          <cell r="J493">
            <v>20</v>
          </cell>
          <cell r="K493">
            <v>22</v>
          </cell>
          <cell r="L493" t="str">
            <v>mittlere Lage</v>
          </cell>
          <cell r="M493" t="str">
            <v/>
          </cell>
          <cell r="N493">
            <v>400</v>
          </cell>
          <cell r="O493" t="str">
            <v/>
          </cell>
          <cell r="P493" t="str">
            <v/>
          </cell>
          <cell r="Q493">
            <v>2603436</v>
          </cell>
          <cell r="R493">
            <v>5695974</v>
          </cell>
          <cell r="S493">
            <v>40544</v>
          </cell>
        </row>
        <row r="494">
          <cell r="A494">
            <v>1400035</v>
          </cell>
          <cell r="B494">
            <v>190</v>
          </cell>
          <cell r="C494" t="str">
            <v>Boele</v>
          </cell>
          <cell r="D494" t="str">
            <v>B</v>
          </cell>
          <cell r="E494" t="str">
            <v>W</v>
          </cell>
          <cell r="F494">
            <v>1</v>
          </cell>
          <cell r="G494" t="str">
            <v/>
          </cell>
          <cell r="H494" t="str">
            <v>I-II</v>
          </cell>
          <cell r="I494">
            <v>0.5</v>
          </cell>
          <cell r="J494">
            <v>30</v>
          </cell>
          <cell r="K494">
            <v>26</v>
          </cell>
          <cell r="L494" t="str">
            <v>gute Lage</v>
          </cell>
          <cell r="M494" t="str">
            <v/>
          </cell>
          <cell r="N494">
            <v>700</v>
          </cell>
          <cell r="O494" t="str">
            <v/>
          </cell>
          <cell r="P494" t="str">
            <v/>
          </cell>
          <cell r="Q494">
            <v>2603347</v>
          </cell>
          <cell r="R494">
            <v>5695760</v>
          </cell>
          <cell r="S494">
            <v>40544</v>
          </cell>
        </row>
        <row r="495">
          <cell r="A495">
            <v>1400036</v>
          </cell>
          <cell r="B495">
            <v>135</v>
          </cell>
          <cell r="C495" t="str">
            <v>Boele</v>
          </cell>
          <cell r="D495" t="str">
            <v>B</v>
          </cell>
          <cell r="E495" t="str">
            <v>W</v>
          </cell>
          <cell r="F495">
            <v>2</v>
          </cell>
          <cell r="G495" t="str">
            <v/>
          </cell>
          <cell r="H495" t="str">
            <v>II</v>
          </cell>
          <cell r="I495">
            <v>0.8</v>
          </cell>
          <cell r="J495">
            <v>30</v>
          </cell>
          <cell r="K495">
            <v>21</v>
          </cell>
          <cell r="L495" t="str">
            <v>mittlere Lage</v>
          </cell>
          <cell r="M495" t="str">
            <v/>
          </cell>
          <cell r="N495" t="str">
            <v/>
          </cell>
          <cell r="O495" t="str">
            <v/>
          </cell>
          <cell r="P495" t="str">
            <v/>
          </cell>
          <cell r="Q495">
            <v>2603235</v>
          </cell>
          <cell r="R495">
            <v>5695851</v>
          </cell>
          <cell r="S495">
            <v>40544</v>
          </cell>
        </row>
        <row r="496">
          <cell r="A496">
            <v>1400037</v>
          </cell>
          <cell r="B496">
            <v>160</v>
          </cell>
          <cell r="C496" t="str">
            <v>Boele</v>
          </cell>
          <cell r="D496" t="str">
            <v>B</v>
          </cell>
          <cell r="E496" t="str">
            <v>W</v>
          </cell>
          <cell r="F496">
            <v>1</v>
          </cell>
          <cell r="G496" t="str">
            <v/>
          </cell>
          <cell r="H496" t="str">
            <v>I-II</v>
          </cell>
          <cell r="I496">
            <v>0.5</v>
          </cell>
          <cell r="J496">
            <v>25</v>
          </cell>
          <cell r="K496">
            <v>20</v>
          </cell>
          <cell r="L496" t="str">
            <v>mittlere Lage</v>
          </cell>
          <cell r="M496" t="str">
            <v/>
          </cell>
          <cell r="N496">
            <v>600</v>
          </cell>
          <cell r="O496" t="str">
            <v/>
          </cell>
          <cell r="P496" t="str">
            <v/>
          </cell>
          <cell r="Q496">
            <v>2603248</v>
          </cell>
          <cell r="R496">
            <v>5696042</v>
          </cell>
          <cell r="S496">
            <v>40544</v>
          </cell>
        </row>
        <row r="497">
          <cell r="A497">
            <v>1400038</v>
          </cell>
          <cell r="B497">
            <v>155</v>
          </cell>
          <cell r="C497" t="str">
            <v>Boele</v>
          </cell>
          <cell r="D497" t="str">
            <v>B</v>
          </cell>
          <cell r="E497" t="str">
            <v>W</v>
          </cell>
          <cell r="F497">
            <v>2</v>
          </cell>
          <cell r="G497" t="str">
            <v/>
          </cell>
          <cell r="H497" t="str">
            <v>VII-XXII</v>
          </cell>
          <cell r="I497">
            <v>1.2</v>
          </cell>
          <cell r="J497" t="str">
            <v/>
          </cell>
          <cell r="K497">
            <v>19</v>
          </cell>
          <cell r="L497" t="str">
            <v>mittlere Lage</v>
          </cell>
          <cell r="M497" t="str">
            <v/>
          </cell>
          <cell r="N497" t="str">
            <v/>
          </cell>
          <cell r="O497" t="str">
            <v/>
          </cell>
          <cell r="P497" t="str">
            <v/>
          </cell>
          <cell r="Q497">
            <v>2603137</v>
          </cell>
          <cell r="R497">
            <v>5696161</v>
          </cell>
          <cell r="S497">
            <v>40544</v>
          </cell>
        </row>
        <row r="498">
          <cell r="A498">
            <v>1400039</v>
          </cell>
          <cell r="B498">
            <v>160</v>
          </cell>
          <cell r="C498" t="str">
            <v>Boele</v>
          </cell>
          <cell r="D498" t="str">
            <v>B</v>
          </cell>
          <cell r="E498" t="str">
            <v>MK</v>
          </cell>
          <cell r="F498">
            <v>2</v>
          </cell>
          <cell r="G498" t="str">
            <v/>
          </cell>
          <cell r="H498" t="str">
            <v>II</v>
          </cell>
          <cell r="I498">
            <v>0.8</v>
          </cell>
          <cell r="J498" t="str">
            <v/>
          </cell>
          <cell r="K498" t="str">
            <v/>
          </cell>
          <cell r="L498" t="str">
            <v/>
          </cell>
          <cell r="M498" t="str">
            <v/>
          </cell>
          <cell r="N498" t="str">
            <v/>
          </cell>
          <cell r="O498" t="str">
            <v/>
          </cell>
          <cell r="P498" t="str">
            <v/>
          </cell>
          <cell r="Q498">
            <v>2603220</v>
          </cell>
          <cell r="R498">
            <v>5696436</v>
          </cell>
          <cell r="S498">
            <v>40544</v>
          </cell>
        </row>
        <row r="499">
          <cell r="A499">
            <v>1400040</v>
          </cell>
          <cell r="B499">
            <v>125</v>
          </cell>
          <cell r="C499" t="str">
            <v>Boele</v>
          </cell>
          <cell r="D499" t="str">
            <v>B</v>
          </cell>
          <cell r="E499" t="str">
            <v>SO</v>
          </cell>
          <cell r="F499">
            <v>3</v>
          </cell>
          <cell r="G499" t="str">
            <v/>
          </cell>
          <cell r="H499" t="str">
            <v>II-III</v>
          </cell>
          <cell r="I499">
            <v>1</v>
          </cell>
          <cell r="J499" t="str">
            <v/>
          </cell>
          <cell r="K499" t="str">
            <v/>
          </cell>
          <cell r="L499" t="str">
            <v/>
          </cell>
          <cell r="M499" t="str">
            <v/>
          </cell>
          <cell r="N499">
            <v>5000</v>
          </cell>
          <cell r="O499" t="str">
            <v/>
          </cell>
          <cell r="P499" t="str">
            <v/>
          </cell>
          <cell r="Q499">
            <v>2603045</v>
          </cell>
          <cell r="R499">
            <v>5695513</v>
          </cell>
          <cell r="S499">
            <v>40544</v>
          </cell>
        </row>
        <row r="500">
          <cell r="A500">
            <v>1400041</v>
          </cell>
          <cell r="B500">
            <v>150</v>
          </cell>
          <cell r="C500" t="str">
            <v>Boele</v>
          </cell>
          <cell r="D500" t="str">
            <v>B</v>
          </cell>
          <cell r="E500" t="str">
            <v>W</v>
          </cell>
          <cell r="F500">
            <v>1</v>
          </cell>
          <cell r="G500" t="str">
            <v/>
          </cell>
          <cell r="H500" t="str">
            <v>I-II</v>
          </cell>
          <cell r="I500">
            <v>0.5</v>
          </cell>
          <cell r="J500">
            <v>25</v>
          </cell>
          <cell r="K500">
            <v>19</v>
          </cell>
          <cell r="L500" t="str">
            <v>mittlere Lage</v>
          </cell>
          <cell r="M500" t="str">
            <v/>
          </cell>
          <cell r="N500">
            <v>600</v>
          </cell>
          <cell r="O500" t="str">
            <v/>
          </cell>
          <cell r="P500" t="str">
            <v/>
          </cell>
          <cell r="Q500">
            <v>2603009</v>
          </cell>
          <cell r="R500">
            <v>5695576</v>
          </cell>
          <cell r="S500">
            <v>40544</v>
          </cell>
        </row>
        <row r="501">
          <cell r="A501">
            <v>1400042</v>
          </cell>
          <cell r="B501">
            <v>125</v>
          </cell>
          <cell r="C501" t="str">
            <v>Boele</v>
          </cell>
          <cell r="D501" t="str">
            <v>B</v>
          </cell>
          <cell r="E501" t="str">
            <v>SO</v>
          </cell>
          <cell r="F501">
            <v>3</v>
          </cell>
          <cell r="G501" t="str">
            <v/>
          </cell>
          <cell r="H501" t="str">
            <v/>
          </cell>
          <cell r="I501" t="str">
            <v/>
          </cell>
          <cell r="J501" t="str">
            <v/>
          </cell>
          <cell r="K501" t="str">
            <v/>
          </cell>
          <cell r="L501" t="str">
            <v/>
          </cell>
          <cell r="M501" t="str">
            <v/>
          </cell>
          <cell r="N501">
            <v>5000</v>
          </cell>
          <cell r="O501" t="str">
            <v/>
          </cell>
          <cell r="P501" t="str">
            <v/>
          </cell>
          <cell r="Q501">
            <v>2602919</v>
          </cell>
          <cell r="R501">
            <v>5695796</v>
          </cell>
          <cell r="S501">
            <v>40544</v>
          </cell>
        </row>
        <row r="502">
          <cell r="A502">
            <v>1400043</v>
          </cell>
          <cell r="B502">
            <v>165</v>
          </cell>
          <cell r="C502" t="str">
            <v>Boele</v>
          </cell>
          <cell r="D502" t="str">
            <v>B</v>
          </cell>
          <cell r="E502" t="str">
            <v>W</v>
          </cell>
          <cell r="F502">
            <v>1</v>
          </cell>
          <cell r="G502" t="str">
            <v/>
          </cell>
          <cell r="H502" t="str">
            <v>I</v>
          </cell>
          <cell r="I502">
            <v>0.6</v>
          </cell>
          <cell r="J502">
            <v>20</v>
          </cell>
          <cell r="K502">
            <v>21</v>
          </cell>
          <cell r="L502" t="str">
            <v>mittlere Lage</v>
          </cell>
          <cell r="M502" t="str">
            <v/>
          </cell>
          <cell r="N502">
            <v>200</v>
          </cell>
          <cell r="O502" t="str">
            <v/>
          </cell>
          <cell r="P502" t="str">
            <v/>
          </cell>
          <cell r="Q502">
            <v>2603048</v>
          </cell>
          <cell r="R502">
            <v>5696432</v>
          </cell>
          <cell r="S502">
            <v>40544</v>
          </cell>
        </row>
        <row r="503">
          <cell r="A503">
            <v>1400044</v>
          </cell>
          <cell r="B503">
            <v>195</v>
          </cell>
          <cell r="C503" t="str">
            <v>Boele</v>
          </cell>
          <cell r="D503" t="str">
            <v>B</v>
          </cell>
          <cell r="E503" t="str">
            <v>W</v>
          </cell>
          <cell r="F503">
            <v>1</v>
          </cell>
          <cell r="G503" t="str">
            <v/>
          </cell>
          <cell r="H503" t="str">
            <v>I-II</v>
          </cell>
          <cell r="I503">
            <v>0.6</v>
          </cell>
          <cell r="J503">
            <v>30</v>
          </cell>
          <cell r="K503">
            <v>26</v>
          </cell>
          <cell r="L503" t="str">
            <v>gute Lage</v>
          </cell>
          <cell r="M503" t="str">
            <v/>
          </cell>
          <cell r="N503">
            <v>700</v>
          </cell>
          <cell r="O503" t="str">
            <v/>
          </cell>
          <cell r="P503" t="str">
            <v/>
          </cell>
          <cell r="Q503">
            <v>2602875</v>
          </cell>
          <cell r="R503">
            <v>5696576</v>
          </cell>
          <cell r="S503">
            <v>40544</v>
          </cell>
        </row>
        <row r="504">
          <cell r="A504">
            <v>1400045</v>
          </cell>
          <cell r="B504">
            <v>180</v>
          </cell>
          <cell r="C504" t="str">
            <v>Boele</v>
          </cell>
          <cell r="D504" t="str">
            <v>B</v>
          </cell>
          <cell r="E504" t="str">
            <v>W</v>
          </cell>
          <cell r="F504">
            <v>1</v>
          </cell>
          <cell r="G504" t="str">
            <v/>
          </cell>
          <cell r="H504" t="str">
            <v>I</v>
          </cell>
          <cell r="I504">
            <v>0.5</v>
          </cell>
          <cell r="J504">
            <v>25</v>
          </cell>
          <cell r="K504">
            <v>21</v>
          </cell>
          <cell r="L504" t="str">
            <v>mittlere Lage</v>
          </cell>
          <cell r="M504" t="str">
            <v/>
          </cell>
          <cell r="N504">
            <v>400</v>
          </cell>
          <cell r="O504" t="str">
            <v/>
          </cell>
          <cell r="P504" t="str">
            <v/>
          </cell>
          <cell r="Q504">
            <v>2602770</v>
          </cell>
          <cell r="R504">
            <v>5696230</v>
          </cell>
          <cell r="S504">
            <v>40544</v>
          </cell>
        </row>
        <row r="505">
          <cell r="A505">
            <v>1400046</v>
          </cell>
          <cell r="B505">
            <v>150</v>
          </cell>
          <cell r="C505" t="str">
            <v>Boele</v>
          </cell>
          <cell r="D505" t="str">
            <v>B</v>
          </cell>
          <cell r="E505" t="str">
            <v>W</v>
          </cell>
          <cell r="F505">
            <v>2</v>
          </cell>
          <cell r="G505" t="str">
            <v/>
          </cell>
          <cell r="H505" t="str">
            <v>II-III</v>
          </cell>
          <cell r="I505">
            <v>0.8</v>
          </cell>
          <cell r="J505">
            <v>25</v>
          </cell>
          <cell r="K505">
            <v>23</v>
          </cell>
          <cell r="L505" t="str">
            <v>mittlere Lage</v>
          </cell>
          <cell r="M505" t="str">
            <v/>
          </cell>
          <cell r="N505">
            <v>600</v>
          </cell>
          <cell r="O505" t="str">
            <v/>
          </cell>
          <cell r="P505" t="str">
            <v/>
          </cell>
          <cell r="Q505">
            <v>2602640</v>
          </cell>
          <cell r="R505">
            <v>5696514</v>
          </cell>
          <cell r="S505">
            <v>40544</v>
          </cell>
        </row>
        <row r="506">
          <cell r="A506">
            <v>1400047</v>
          </cell>
          <cell r="B506">
            <v>130</v>
          </cell>
          <cell r="C506" t="str">
            <v>Boele</v>
          </cell>
          <cell r="D506" t="str">
            <v>B</v>
          </cell>
          <cell r="E506" t="str">
            <v>W</v>
          </cell>
          <cell r="F506">
            <v>2</v>
          </cell>
          <cell r="G506" t="str">
            <v/>
          </cell>
          <cell r="H506" t="str">
            <v>III</v>
          </cell>
          <cell r="I506">
            <v>1.1000000000000001</v>
          </cell>
          <cell r="J506">
            <v>25</v>
          </cell>
          <cell r="K506">
            <v>19</v>
          </cell>
          <cell r="L506" t="str">
            <v>mittlere Lage</v>
          </cell>
          <cell r="M506" t="str">
            <v/>
          </cell>
          <cell r="N506" t="str">
            <v/>
          </cell>
          <cell r="O506" t="str">
            <v/>
          </cell>
          <cell r="P506" t="str">
            <v/>
          </cell>
          <cell r="Q506">
            <v>2602549</v>
          </cell>
          <cell r="R506">
            <v>5696220</v>
          </cell>
          <cell r="S506">
            <v>40544</v>
          </cell>
        </row>
        <row r="507">
          <cell r="A507">
            <v>1400049</v>
          </cell>
          <cell r="B507">
            <v>230</v>
          </cell>
          <cell r="C507" t="str">
            <v>Boele</v>
          </cell>
          <cell r="D507" t="str">
            <v>B</v>
          </cell>
          <cell r="E507" t="str">
            <v>W</v>
          </cell>
          <cell r="F507">
            <v>1</v>
          </cell>
          <cell r="G507" t="str">
            <v/>
          </cell>
          <cell r="H507" t="str">
            <v>I-II</v>
          </cell>
          <cell r="I507">
            <v>0.8</v>
          </cell>
          <cell r="J507">
            <v>20</v>
          </cell>
          <cell r="K507">
            <v>24</v>
          </cell>
          <cell r="L507" t="str">
            <v>gute Lage</v>
          </cell>
          <cell r="M507" t="str">
            <v/>
          </cell>
          <cell r="N507">
            <v>400</v>
          </cell>
          <cell r="O507" t="str">
            <v/>
          </cell>
          <cell r="P507" t="str">
            <v/>
          </cell>
          <cell r="Q507">
            <v>2602465</v>
          </cell>
          <cell r="R507">
            <v>5696326</v>
          </cell>
          <cell r="S507">
            <v>40544</v>
          </cell>
        </row>
        <row r="508">
          <cell r="A508">
            <v>1400050</v>
          </cell>
          <cell r="B508">
            <v>165</v>
          </cell>
          <cell r="C508" t="str">
            <v>Boele</v>
          </cell>
          <cell r="D508" t="str">
            <v>B</v>
          </cell>
          <cell r="E508" t="str">
            <v>W</v>
          </cell>
          <cell r="F508">
            <v>2</v>
          </cell>
          <cell r="G508" t="str">
            <v/>
          </cell>
          <cell r="H508" t="str">
            <v>II-IV</v>
          </cell>
          <cell r="I508">
            <v>1.8</v>
          </cell>
          <cell r="J508">
            <v>20</v>
          </cell>
          <cell r="K508">
            <v>16</v>
          </cell>
          <cell r="L508" t="str">
            <v>mittlere Lage</v>
          </cell>
          <cell r="M508" t="str">
            <v/>
          </cell>
          <cell r="N508" t="str">
            <v/>
          </cell>
          <cell r="O508" t="str">
            <v/>
          </cell>
          <cell r="P508" t="str">
            <v/>
          </cell>
          <cell r="Q508">
            <v>2602384</v>
          </cell>
          <cell r="R508">
            <v>5696608</v>
          </cell>
          <cell r="S508">
            <v>40544</v>
          </cell>
        </row>
        <row r="509">
          <cell r="A509">
            <v>1400051</v>
          </cell>
          <cell r="B509">
            <v>170</v>
          </cell>
          <cell r="C509" t="str">
            <v>Boele</v>
          </cell>
          <cell r="D509" t="str">
            <v>B</v>
          </cell>
          <cell r="E509" t="str">
            <v>MK</v>
          </cell>
          <cell r="F509">
            <v>2</v>
          </cell>
          <cell r="G509" t="str">
            <v/>
          </cell>
          <cell r="H509" t="str">
            <v>II-IV</v>
          </cell>
          <cell r="I509">
            <v>1.2</v>
          </cell>
          <cell r="J509">
            <v>25</v>
          </cell>
          <cell r="K509" t="str">
            <v/>
          </cell>
          <cell r="L509" t="str">
            <v/>
          </cell>
          <cell r="M509" t="str">
            <v/>
          </cell>
          <cell r="N509" t="str">
            <v/>
          </cell>
          <cell r="O509" t="str">
            <v/>
          </cell>
          <cell r="P509" t="str">
            <v/>
          </cell>
          <cell r="Q509">
            <v>2602384</v>
          </cell>
          <cell r="R509">
            <v>5696782</v>
          </cell>
          <cell r="S509">
            <v>40544</v>
          </cell>
        </row>
        <row r="510">
          <cell r="A510">
            <v>1400052</v>
          </cell>
          <cell r="B510">
            <v>165</v>
          </cell>
          <cell r="C510" t="str">
            <v>Boele</v>
          </cell>
          <cell r="D510" t="str">
            <v>B</v>
          </cell>
          <cell r="E510" t="str">
            <v>W</v>
          </cell>
          <cell r="F510">
            <v>1</v>
          </cell>
          <cell r="G510" t="str">
            <v/>
          </cell>
          <cell r="H510" t="str">
            <v>I-II</v>
          </cell>
          <cell r="I510">
            <v>0.4</v>
          </cell>
          <cell r="J510">
            <v>30</v>
          </cell>
          <cell r="K510">
            <v>21</v>
          </cell>
          <cell r="L510" t="str">
            <v>mittlere Lage</v>
          </cell>
          <cell r="M510" t="str">
            <v/>
          </cell>
          <cell r="N510">
            <v>600</v>
          </cell>
          <cell r="O510" t="str">
            <v/>
          </cell>
          <cell r="P510" t="str">
            <v/>
          </cell>
          <cell r="Q510">
            <v>2602059</v>
          </cell>
          <cell r="R510">
            <v>5696780</v>
          </cell>
          <cell r="S510">
            <v>40544</v>
          </cell>
        </row>
        <row r="511">
          <cell r="A511">
            <v>1400053</v>
          </cell>
          <cell r="B511">
            <v>180</v>
          </cell>
          <cell r="C511" t="str">
            <v>Boele</v>
          </cell>
          <cell r="D511" t="str">
            <v>B</v>
          </cell>
          <cell r="E511" t="str">
            <v>W</v>
          </cell>
          <cell r="F511">
            <v>2</v>
          </cell>
          <cell r="G511" t="str">
            <v/>
          </cell>
          <cell r="H511" t="str">
            <v>II-IV</v>
          </cell>
          <cell r="I511">
            <v>1.4</v>
          </cell>
          <cell r="J511">
            <v>35</v>
          </cell>
          <cell r="K511">
            <v>23</v>
          </cell>
          <cell r="L511" t="str">
            <v>mittlere Lage</v>
          </cell>
          <cell r="M511" t="str">
            <v/>
          </cell>
          <cell r="N511" t="str">
            <v/>
          </cell>
          <cell r="O511" t="str">
            <v/>
          </cell>
          <cell r="P511" t="str">
            <v/>
          </cell>
          <cell r="Q511">
            <v>2602163</v>
          </cell>
          <cell r="R511">
            <v>5696663</v>
          </cell>
          <cell r="S511">
            <v>40544</v>
          </cell>
        </row>
        <row r="512">
          <cell r="A512">
            <v>1400054</v>
          </cell>
          <cell r="B512">
            <v>210</v>
          </cell>
          <cell r="C512" t="str">
            <v>Boele</v>
          </cell>
          <cell r="D512" t="str">
            <v>B</v>
          </cell>
          <cell r="E512" t="str">
            <v>W</v>
          </cell>
          <cell r="F512">
            <v>1</v>
          </cell>
          <cell r="G512" t="str">
            <v/>
          </cell>
          <cell r="H512" t="str">
            <v>I-II</v>
          </cell>
          <cell r="I512">
            <v>0.7</v>
          </cell>
          <cell r="J512">
            <v>30</v>
          </cell>
          <cell r="K512">
            <v>20</v>
          </cell>
          <cell r="L512" t="str">
            <v>mittlere Lage</v>
          </cell>
          <cell r="M512" t="str">
            <v/>
          </cell>
          <cell r="N512">
            <v>200</v>
          </cell>
          <cell r="O512" t="str">
            <v/>
          </cell>
          <cell r="P512" t="str">
            <v/>
          </cell>
          <cell r="Q512">
            <v>2602196</v>
          </cell>
          <cell r="R512">
            <v>5696550</v>
          </cell>
          <cell r="S512">
            <v>40544</v>
          </cell>
        </row>
        <row r="513">
          <cell r="A513">
            <v>1400055</v>
          </cell>
          <cell r="B513">
            <v>130</v>
          </cell>
          <cell r="C513" t="str">
            <v>Boele</v>
          </cell>
          <cell r="D513" t="str">
            <v>B</v>
          </cell>
          <cell r="E513" t="str">
            <v>W</v>
          </cell>
          <cell r="F513">
            <v>2</v>
          </cell>
          <cell r="G513" t="str">
            <v/>
          </cell>
          <cell r="H513" t="str">
            <v>II-IV</v>
          </cell>
          <cell r="I513">
            <v>0.9</v>
          </cell>
          <cell r="J513">
            <v>30</v>
          </cell>
          <cell r="K513">
            <v>16</v>
          </cell>
          <cell r="L513" t="str">
            <v>mittlere Lage</v>
          </cell>
          <cell r="M513" t="str">
            <v/>
          </cell>
          <cell r="N513" t="str">
            <v/>
          </cell>
          <cell r="O513" t="str">
            <v/>
          </cell>
          <cell r="P513" t="str">
            <v/>
          </cell>
          <cell r="Q513">
            <v>2602030</v>
          </cell>
          <cell r="R513">
            <v>5696117</v>
          </cell>
          <cell r="S513">
            <v>40544</v>
          </cell>
        </row>
        <row r="514">
          <cell r="A514">
            <v>1400056</v>
          </cell>
          <cell r="B514">
            <v>55</v>
          </cell>
          <cell r="C514" t="str">
            <v>Boele</v>
          </cell>
          <cell r="D514" t="str">
            <v>B</v>
          </cell>
          <cell r="E514" t="str">
            <v>G</v>
          </cell>
          <cell r="F514">
            <v>3</v>
          </cell>
          <cell r="G514" t="str">
            <v/>
          </cell>
          <cell r="H514" t="str">
            <v/>
          </cell>
          <cell r="I514" t="str">
            <v/>
          </cell>
          <cell r="J514" t="str">
            <v/>
          </cell>
          <cell r="K514">
            <v>21</v>
          </cell>
          <cell r="L514" t="str">
            <v>mittlere Lage</v>
          </cell>
          <cell r="M514" t="str">
            <v/>
          </cell>
          <cell r="N514">
            <v>5000</v>
          </cell>
          <cell r="O514" t="str">
            <v/>
          </cell>
          <cell r="P514" t="str">
            <v/>
          </cell>
          <cell r="Q514">
            <v>2601826</v>
          </cell>
          <cell r="R514">
            <v>5696189</v>
          </cell>
          <cell r="S514">
            <v>40544</v>
          </cell>
        </row>
        <row r="515">
          <cell r="A515">
            <v>1400057</v>
          </cell>
          <cell r="B515">
            <v>240</v>
          </cell>
          <cell r="C515" t="str">
            <v>Boele</v>
          </cell>
          <cell r="D515" t="str">
            <v>B</v>
          </cell>
          <cell r="E515" t="str">
            <v>W</v>
          </cell>
          <cell r="F515">
            <v>1</v>
          </cell>
          <cell r="G515" t="str">
            <v/>
          </cell>
          <cell r="H515" t="str">
            <v>I-II</v>
          </cell>
          <cell r="I515">
            <v>0.8</v>
          </cell>
          <cell r="J515">
            <v>25</v>
          </cell>
          <cell r="K515">
            <v>21</v>
          </cell>
          <cell r="L515" t="str">
            <v>mittlere Lage</v>
          </cell>
          <cell r="M515" t="str">
            <v/>
          </cell>
          <cell r="N515">
            <v>300</v>
          </cell>
          <cell r="O515" t="str">
            <v/>
          </cell>
          <cell r="P515" t="str">
            <v/>
          </cell>
          <cell r="Q515">
            <v>2601637</v>
          </cell>
          <cell r="R515">
            <v>5696347</v>
          </cell>
          <cell r="S515">
            <v>40544</v>
          </cell>
        </row>
        <row r="516">
          <cell r="A516">
            <v>1400058</v>
          </cell>
          <cell r="B516">
            <v>150</v>
          </cell>
          <cell r="C516" t="str">
            <v>Boele</v>
          </cell>
          <cell r="D516" t="str">
            <v>B</v>
          </cell>
          <cell r="E516" t="str">
            <v>W</v>
          </cell>
          <cell r="F516">
            <v>2</v>
          </cell>
          <cell r="G516" t="str">
            <v/>
          </cell>
          <cell r="H516" t="str">
            <v>II</v>
          </cell>
          <cell r="I516">
            <v>0.9</v>
          </cell>
          <cell r="J516">
            <v>25</v>
          </cell>
          <cell r="K516">
            <v>21</v>
          </cell>
          <cell r="L516" t="str">
            <v>mittlere Lage</v>
          </cell>
          <cell r="M516" t="str">
            <v/>
          </cell>
          <cell r="N516" t="str">
            <v/>
          </cell>
          <cell r="O516" t="str">
            <v/>
          </cell>
          <cell r="P516" t="str">
            <v/>
          </cell>
          <cell r="Q516">
            <v>2601451</v>
          </cell>
          <cell r="R516">
            <v>5696198</v>
          </cell>
          <cell r="S516">
            <v>40544</v>
          </cell>
        </row>
        <row r="517">
          <cell r="A517">
            <v>1400059</v>
          </cell>
          <cell r="B517">
            <v>100</v>
          </cell>
          <cell r="C517" t="str">
            <v>Boele</v>
          </cell>
          <cell r="D517" t="str">
            <v>B</v>
          </cell>
          <cell r="E517" t="str">
            <v>W</v>
          </cell>
          <cell r="F517">
            <v>2</v>
          </cell>
          <cell r="G517" t="str">
            <v/>
          </cell>
          <cell r="H517" t="str">
            <v>XXIII</v>
          </cell>
          <cell r="I517">
            <v>1.4</v>
          </cell>
          <cell r="J517" t="str">
            <v/>
          </cell>
          <cell r="K517">
            <v>17</v>
          </cell>
          <cell r="L517" t="str">
            <v>mittlere Lage</v>
          </cell>
          <cell r="M517" t="str">
            <v/>
          </cell>
          <cell r="N517" t="str">
            <v/>
          </cell>
          <cell r="O517" t="str">
            <v/>
          </cell>
          <cell r="P517" t="str">
            <v/>
          </cell>
          <cell r="Q517">
            <v>2601380</v>
          </cell>
          <cell r="R517">
            <v>5696236</v>
          </cell>
          <cell r="S517">
            <v>40544</v>
          </cell>
        </row>
        <row r="518">
          <cell r="A518">
            <v>1400060</v>
          </cell>
          <cell r="B518">
            <v>110</v>
          </cell>
          <cell r="C518" t="str">
            <v>Boele</v>
          </cell>
          <cell r="D518" t="str">
            <v>B</v>
          </cell>
          <cell r="E518" t="str">
            <v>W</v>
          </cell>
          <cell r="F518">
            <v>2</v>
          </cell>
          <cell r="G518" t="str">
            <v/>
          </cell>
          <cell r="H518" t="str">
            <v>II-IV</v>
          </cell>
          <cell r="I518">
            <v>0.8</v>
          </cell>
          <cell r="J518">
            <v>35</v>
          </cell>
          <cell r="K518">
            <v>17</v>
          </cell>
          <cell r="L518" t="str">
            <v>mittlere Lage</v>
          </cell>
          <cell r="M518" t="str">
            <v/>
          </cell>
          <cell r="N518" t="str">
            <v/>
          </cell>
          <cell r="O518" t="str">
            <v/>
          </cell>
          <cell r="P518" t="str">
            <v/>
          </cell>
          <cell r="Q518">
            <v>2601327</v>
          </cell>
          <cell r="R518">
            <v>5696074</v>
          </cell>
          <cell r="S518">
            <v>40544</v>
          </cell>
        </row>
        <row r="519">
          <cell r="A519">
            <v>1400061</v>
          </cell>
          <cell r="B519">
            <v>135</v>
          </cell>
          <cell r="C519" t="str">
            <v>Boele</v>
          </cell>
          <cell r="D519" t="str">
            <v>B</v>
          </cell>
          <cell r="E519" t="str">
            <v>W</v>
          </cell>
          <cell r="F519">
            <v>1</v>
          </cell>
          <cell r="G519" t="str">
            <v/>
          </cell>
          <cell r="H519" t="str">
            <v>I-II</v>
          </cell>
          <cell r="I519">
            <v>0.6</v>
          </cell>
          <cell r="J519">
            <v>30</v>
          </cell>
          <cell r="K519">
            <v>20</v>
          </cell>
          <cell r="L519" t="str">
            <v>mittlere Lage</v>
          </cell>
          <cell r="M519" t="str">
            <v/>
          </cell>
          <cell r="N519">
            <v>600</v>
          </cell>
          <cell r="O519" t="str">
            <v/>
          </cell>
          <cell r="P519" t="str">
            <v/>
          </cell>
          <cell r="Q519">
            <v>2601326</v>
          </cell>
          <cell r="R519">
            <v>5695961</v>
          </cell>
          <cell r="S519">
            <v>40544</v>
          </cell>
        </row>
        <row r="520">
          <cell r="A520">
            <v>1400062</v>
          </cell>
          <cell r="B520">
            <v>165</v>
          </cell>
          <cell r="C520" t="str">
            <v>Boele</v>
          </cell>
          <cell r="D520" t="str">
            <v>B</v>
          </cell>
          <cell r="E520" t="str">
            <v>W</v>
          </cell>
          <cell r="F520">
            <v>1</v>
          </cell>
          <cell r="G520" t="str">
            <v/>
          </cell>
          <cell r="H520" t="str">
            <v>I-II</v>
          </cell>
          <cell r="I520">
            <v>0.7</v>
          </cell>
          <cell r="J520">
            <v>30</v>
          </cell>
          <cell r="K520">
            <v>22</v>
          </cell>
          <cell r="L520" t="str">
            <v>mittlere Lage</v>
          </cell>
          <cell r="M520" t="str">
            <v/>
          </cell>
          <cell r="N520">
            <v>600</v>
          </cell>
          <cell r="O520" t="str">
            <v/>
          </cell>
          <cell r="P520" t="str">
            <v/>
          </cell>
          <cell r="Q520">
            <v>2601358</v>
          </cell>
          <cell r="R520">
            <v>5695889</v>
          </cell>
          <cell r="S520">
            <v>40544</v>
          </cell>
        </row>
        <row r="521">
          <cell r="A521">
            <v>1400063</v>
          </cell>
          <cell r="B521">
            <v>110</v>
          </cell>
          <cell r="C521" t="str">
            <v>Boele</v>
          </cell>
          <cell r="D521" t="str">
            <v>B</v>
          </cell>
          <cell r="E521" t="str">
            <v>W</v>
          </cell>
          <cell r="F521">
            <v>2</v>
          </cell>
          <cell r="G521" t="str">
            <v/>
          </cell>
          <cell r="H521" t="str">
            <v>II-III</v>
          </cell>
          <cell r="I521">
            <v>1.2</v>
          </cell>
          <cell r="J521">
            <v>20</v>
          </cell>
          <cell r="K521">
            <v>14</v>
          </cell>
          <cell r="L521" t="str">
            <v>einfache Lage</v>
          </cell>
          <cell r="M521" t="str">
            <v/>
          </cell>
          <cell r="N521" t="str">
            <v/>
          </cell>
          <cell r="O521" t="str">
            <v/>
          </cell>
          <cell r="P521" t="str">
            <v/>
          </cell>
          <cell r="Q521">
            <v>2601403</v>
          </cell>
          <cell r="R521">
            <v>5695741</v>
          </cell>
          <cell r="S521">
            <v>40544</v>
          </cell>
        </row>
        <row r="522">
          <cell r="A522">
            <v>1400064</v>
          </cell>
          <cell r="B522">
            <v>145</v>
          </cell>
          <cell r="C522" t="str">
            <v>Boele</v>
          </cell>
          <cell r="D522" t="str">
            <v>B</v>
          </cell>
          <cell r="E522" t="str">
            <v>MD</v>
          </cell>
          <cell r="F522">
            <v>1</v>
          </cell>
          <cell r="G522" t="str">
            <v/>
          </cell>
          <cell r="H522" t="str">
            <v>I-II</v>
          </cell>
          <cell r="I522">
            <v>0.7</v>
          </cell>
          <cell r="J522">
            <v>30</v>
          </cell>
          <cell r="K522">
            <v>16</v>
          </cell>
          <cell r="L522" t="str">
            <v>mittlere Lage</v>
          </cell>
          <cell r="M522" t="str">
            <v/>
          </cell>
          <cell r="N522">
            <v>600</v>
          </cell>
          <cell r="O522" t="str">
            <v/>
          </cell>
          <cell r="P522" t="str">
            <v/>
          </cell>
          <cell r="Q522">
            <v>2601468</v>
          </cell>
          <cell r="R522">
            <v>5697544</v>
          </cell>
          <cell r="S522">
            <v>40544</v>
          </cell>
        </row>
        <row r="523">
          <cell r="A523">
            <v>1400065</v>
          </cell>
          <cell r="B523">
            <v>125</v>
          </cell>
          <cell r="C523" t="str">
            <v>Boele</v>
          </cell>
          <cell r="D523" t="str">
            <v>B</v>
          </cell>
          <cell r="E523" t="str">
            <v>W</v>
          </cell>
          <cell r="F523">
            <v>2</v>
          </cell>
          <cell r="G523" t="str">
            <v/>
          </cell>
          <cell r="H523" t="str">
            <v>II-IV</v>
          </cell>
          <cell r="I523">
            <v>1.2</v>
          </cell>
          <cell r="J523">
            <v>25</v>
          </cell>
          <cell r="K523">
            <v>17</v>
          </cell>
          <cell r="L523" t="str">
            <v>mittlere Lage</v>
          </cell>
          <cell r="M523" t="str">
            <v/>
          </cell>
          <cell r="N523" t="str">
            <v/>
          </cell>
          <cell r="O523" t="str">
            <v/>
          </cell>
          <cell r="P523" t="str">
            <v/>
          </cell>
          <cell r="Q523">
            <v>2602595</v>
          </cell>
          <cell r="R523">
            <v>5696250</v>
          </cell>
          <cell r="S523">
            <v>40544</v>
          </cell>
        </row>
        <row r="524">
          <cell r="A524">
            <v>1400066</v>
          </cell>
          <cell r="B524">
            <v>140</v>
          </cell>
          <cell r="C524" t="str">
            <v>Boele</v>
          </cell>
          <cell r="D524" t="str">
            <v>B</v>
          </cell>
          <cell r="E524" t="str">
            <v>W</v>
          </cell>
          <cell r="F524">
            <v>2</v>
          </cell>
          <cell r="G524" t="str">
            <v/>
          </cell>
          <cell r="H524" t="str">
            <v>II</v>
          </cell>
          <cell r="I524">
            <v>1</v>
          </cell>
          <cell r="J524">
            <v>25</v>
          </cell>
          <cell r="K524">
            <v>19</v>
          </cell>
          <cell r="L524" t="str">
            <v>mittlere Lage</v>
          </cell>
          <cell r="M524" t="str">
            <v/>
          </cell>
          <cell r="N524" t="str">
            <v/>
          </cell>
          <cell r="O524" t="str">
            <v/>
          </cell>
          <cell r="P524" t="str">
            <v/>
          </cell>
          <cell r="Q524">
            <v>2603051</v>
          </cell>
          <cell r="R524">
            <v>5696532</v>
          </cell>
          <cell r="S524">
            <v>40544</v>
          </cell>
        </row>
        <row r="525">
          <cell r="A525">
            <v>1400067</v>
          </cell>
          <cell r="B525">
            <v>45</v>
          </cell>
          <cell r="C525" t="str">
            <v>Boele</v>
          </cell>
          <cell r="D525" t="str">
            <v>B</v>
          </cell>
          <cell r="E525" t="str">
            <v>G</v>
          </cell>
          <cell r="F525">
            <v>3</v>
          </cell>
          <cell r="G525" t="str">
            <v/>
          </cell>
          <cell r="H525" t="str">
            <v/>
          </cell>
          <cell r="I525" t="str">
            <v/>
          </cell>
          <cell r="J525" t="str">
            <v/>
          </cell>
          <cell r="K525">
            <v>23</v>
          </cell>
          <cell r="L525" t="str">
            <v>mittlere Lage</v>
          </cell>
          <cell r="M525" t="str">
            <v/>
          </cell>
          <cell r="N525">
            <v>10000</v>
          </cell>
          <cell r="O525" t="str">
            <v/>
          </cell>
          <cell r="P525" t="str">
            <v/>
          </cell>
          <cell r="Q525">
            <v>2603771</v>
          </cell>
          <cell r="R525">
            <v>5697095</v>
          </cell>
          <cell r="S525">
            <v>40544</v>
          </cell>
        </row>
        <row r="526">
          <cell r="A526">
            <v>1400068</v>
          </cell>
          <cell r="B526">
            <v>100</v>
          </cell>
          <cell r="C526" t="str">
            <v>Boele</v>
          </cell>
          <cell r="D526" t="str">
            <v>B</v>
          </cell>
          <cell r="E526" t="str">
            <v>W</v>
          </cell>
          <cell r="F526">
            <v>2</v>
          </cell>
          <cell r="G526" t="str">
            <v/>
          </cell>
          <cell r="H526" t="str">
            <v>II-IV</v>
          </cell>
          <cell r="I526">
            <v>1</v>
          </cell>
          <cell r="J526">
            <v>25</v>
          </cell>
          <cell r="K526">
            <v>15</v>
          </cell>
          <cell r="L526" t="str">
            <v>einfache Lage</v>
          </cell>
          <cell r="M526" t="str">
            <v/>
          </cell>
          <cell r="N526" t="str">
            <v/>
          </cell>
          <cell r="O526" t="str">
            <v/>
          </cell>
          <cell r="P526" t="str">
            <v/>
          </cell>
          <cell r="Q526">
            <v>2603002</v>
          </cell>
          <cell r="R526">
            <v>5697706</v>
          </cell>
          <cell r="S526">
            <v>40544</v>
          </cell>
        </row>
        <row r="527">
          <cell r="A527">
            <v>1400069</v>
          </cell>
          <cell r="B527">
            <v>140</v>
          </cell>
          <cell r="C527" t="str">
            <v>Boele</v>
          </cell>
          <cell r="D527" t="str">
            <v>B</v>
          </cell>
          <cell r="E527" t="str">
            <v>W</v>
          </cell>
          <cell r="F527">
            <v>2</v>
          </cell>
          <cell r="G527" t="str">
            <v/>
          </cell>
          <cell r="H527" t="str">
            <v>II-IV</v>
          </cell>
          <cell r="I527">
            <v>1.2</v>
          </cell>
          <cell r="J527">
            <v>25</v>
          </cell>
          <cell r="K527">
            <v>17</v>
          </cell>
          <cell r="L527" t="str">
            <v>mittlere Lage</v>
          </cell>
          <cell r="M527" t="str">
            <v/>
          </cell>
          <cell r="N527" t="str">
            <v/>
          </cell>
          <cell r="O527" t="str">
            <v/>
          </cell>
          <cell r="P527" t="str">
            <v/>
          </cell>
          <cell r="Q527">
            <v>2602504</v>
          </cell>
          <cell r="R527">
            <v>5696441</v>
          </cell>
          <cell r="S527">
            <v>40544</v>
          </cell>
        </row>
        <row r="528">
          <cell r="A528">
            <v>1400070</v>
          </cell>
          <cell r="B528">
            <v>1</v>
          </cell>
          <cell r="C528" t="str">
            <v>Boele</v>
          </cell>
          <cell r="D528" t="str">
            <v>LF</v>
          </cell>
          <cell r="E528" t="str">
            <v>F</v>
          </cell>
          <cell r="F528">
            <v>4</v>
          </cell>
          <cell r="G528" t="str">
            <v/>
          </cell>
          <cell r="H528" t="str">
            <v/>
          </cell>
          <cell r="I528" t="str">
            <v/>
          </cell>
          <cell r="J528" t="str">
            <v/>
          </cell>
          <cell r="K528" t="str">
            <v/>
          </cell>
          <cell r="L528" t="str">
            <v/>
          </cell>
          <cell r="M528" t="str">
            <v/>
          </cell>
          <cell r="N528" t="str">
            <v/>
          </cell>
          <cell r="O528" t="str">
            <v/>
          </cell>
          <cell r="P528" t="str">
            <v/>
          </cell>
          <cell r="Q528">
            <v>2602200</v>
          </cell>
          <cell r="R528">
            <v>5698455</v>
          </cell>
          <cell r="S528">
            <v>40544</v>
          </cell>
        </row>
        <row r="529">
          <cell r="A529">
            <v>1400071</v>
          </cell>
          <cell r="B529">
            <v>1</v>
          </cell>
          <cell r="C529" t="str">
            <v>Boele</v>
          </cell>
          <cell r="D529" t="str">
            <v>LF</v>
          </cell>
          <cell r="E529" t="str">
            <v>F</v>
          </cell>
          <cell r="F529">
            <v>4</v>
          </cell>
          <cell r="G529" t="str">
            <v/>
          </cell>
          <cell r="H529" t="str">
            <v/>
          </cell>
          <cell r="I529" t="str">
            <v/>
          </cell>
          <cell r="J529" t="str">
            <v/>
          </cell>
          <cell r="K529" t="str">
            <v/>
          </cell>
          <cell r="L529" t="str">
            <v/>
          </cell>
          <cell r="M529" t="str">
            <v/>
          </cell>
          <cell r="N529" t="str">
            <v/>
          </cell>
          <cell r="O529" t="str">
            <v/>
          </cell>
          <cell r="P529" t="str">
            <v/>
          </cell>
          <cell r="Q529">
            <v>2601590</v>
          </cell>
          <cell r="R529">
            <v>5695950</v>
          </cell>
          <cell r="S529">
            <v>40544</v>
          </cell>
        </row>
        <row r="530">
          <cell r="A530">
            <v>1400072</v>
          </cell>
          <cell r="B530">
            <v>2</v>
          </cell>
          <cell r="C530" t="str">
            <v>Boele</v>
          </cell>
          <cell r="D530" t="str">
            <v>LF</v>
          </cell>
          <cell r="E530" t="str">
            <v>LW</v>
          </cell>
          <cell r="F530">
            <v>5</v>
          </cell>
          <cell r="G530" t="str">
            <v/>
          </cell>
          <cell r="H530" t="str">
            <v/>
          </cell>
          <cell r="I530" t="str">
            <v/>
          </cell>
          <cell r="J530" t="str">
            <v/>
          </cell>
          <cell r="K530" t="str">
            <v/>
          </cell>
          <cell r="L530" t="str">
            <v/>
          </cell>
          <cell r="M530" t="str">
            <v/>
          </cell>
          <cell r="N530" t="str">
            <v/>
          </cell>
          <cell r="O530" t="str">
            <v/>
          </cell>
          <cell r="P530" t="str">
            <v/>
          </cell>
          <cell r="Q530">
            <v>2602190</v>
          </cell>
          <cell r="R530">
            <v>5695980</v>
          </cell>
          <cell r="S530">
            <v>40544</v>
          </cell>
        </row>
        <row r="531">
          <cell r="A531">
            <v>1400073</v>
          </cell>
          <cell r="B531">
            <v>50</v>
          </cell>
          <cell r="C531" t="str">
            <v>Boele</v>
          </cell>
          <cell r="D531" t="str">
            <v>B</v>
          </cell>
          <cell r="E531" t="str">
            <v>W</v>
          </cell>
          <cell r="F531">
            <v>6</v>
          </cell>
          <cell r="G531" t="str">
            <v>ASB</v>
          </cell>
          <cell r="H531" t="str">
            <v>I-II</v>
          </cell>
          <cell r="I531" t="str">
            <v/>
          </cell>
          <cell r="J531" t="str">
            <v/>
          </cell>
          <cell r="K531" t="str">
            <v/>
          </cell>
          <cell r="L531" t="str">
            <v/>
          </cell>
          <cell r="M531" t="str">
            <v/>
          </cell>
          <cell r="N531">
            <v>1000</v>
          </cell>
          <cell r="O531" t="str">
            <v/>
          </cell>
          <cell r="P531" t="str">
            <v/>
          </cell>
          <cell r="Q531">
            <v>2602185</v>
          </cell>
          <cell r="R531">
            <v>5695775</v>
          </cell>
          <cell r="S531">
            <v>40544</v>
          </cell>
        </row>
        <row r="532">
          <cell r="A532">
            <v>1400074</v>
          </cell>
          <cell r="B532">
            <v>15</v>
          </cell>
          <cell r="C532" t="str">
            <v>Boele</v>
          </cell>
          <cell r="D532" t="str">
            <v>LF</v>
          </cell>
          <cell r="E532" t="str">
            <v>LW</v>
          </cell>
          <cell r="F532">
            <v>5</v>
          </cell>
          <cell r="G532" t="str">
            <v/>
          </cell>
          <cell r="H532" t="str">
            <v/>
          </cell>
          <cell r="I532" t="str">
            <v/>
          </cell>
          <cell r="J532" t="str">
            <v/>
          </cell>
          <cell r="K532" t="str">
            <v/>
          </cell>
          <cell r="L532" t="str">
            <v/>
          </cell>
          <cell r="M532" t="str">
            <v/>
          </cell>
          <cell r="N532" t="str">
            <v/>
          </cell>
          <cell r="O532" t="str">
            <v/>
          </cell>
          <cell r="P532" t="str">
            <v/>
          </cell>
          <cell r="Q532">
            <v>2602980</v>
          </cell>
          <cell r="R532">
            <v>5696050</v>
          </cell>
          <cell r="S532">
            <v>40544</v>
          </cell>
        </row>
        <row r="533">
          <cell r="A533">
            <v>1400075</v>
          </cell>
          <cell r="B533">
            <v>15</v>
          </cell>
          <cell r="C533" t="str">
            <v>Boele</v>
          </cell>
          <cell r="D533" t="str">
            <v>LF</v>
          </cell>
          <cell r="E533" t="str">
            <v>LW</v>
          </cell>
          <cell r="F533">
            <v>5</v>
          </cell>
          <cell r="G533" t="str">
            <v/>
          </cell>
          <cell r="H533" t="str">
            <v/>
          </cell>
          <cell r="I533" t="str">
            <v/>
          </cell>
          <cell r="J533" t="str">
            <v/>
          </cell>
          <cell r="K533" t="str">
            <v/>
          </cell>
          <cell r="L533" t="str">
            <v/>
          </cell>
          <cell r="M533" t="str">
            <v/>
          </cell>
          <cell r="N533" t="str">
            <v/>
          </cell>
          <cell r="O533" t="str">
            <v/>
          </cell>
          <cell r="P533" t="str">
            <v/>
          </cell>
          <cell r="Q533">
            <v>2602299</v>
          </cell>
          <cell r="R533">
            <v>5697205</v>
          </cell>
          <cell r="S533">
            <v>40544</v>
          </cell>
        </row>
        <row r="534">
          <cell r="A534">
            <v>1400076</v>
          </cell>
          <cell r="B534" t="str">
            <v>--</v>
          </cell>
          <cell r="C534" t="str">
            <v>Boele</v>
          </cell>
          <cell r="D534" t="str">
            <v>SF</v>
          </cell>
          <cell r="E534" t="str">
            <v>SN</v>
          </cell>
          <cell r="F534" t="str">
            <v/>
          </cell>
          <cell r="G534" t="str">
            <v/>
          </cell>
          <cell r="H534" t="str">
            <v/>
          </cell>
          <cell r="I534" t="str">
            <v/>
          </cell>
          <cell r="J534" t="str">
            <v/>
          </cell>
          <cell r="K534" t="str">
            <v/>
          </cell>
          <cell r="L534" t="str">
            <v/>
          </cell>
          <cell r="M534" t="str">
            <v/>
          </cell>
          <cell r="N534" t="str">
            <v/>
          </cell>
          <cell r="O534" t="str">
            <v/>
          </cell>
          <cell r="P534" t="str">
            <v/>
          </cell>
          <cell r="Q534">
            <v>2602933</v>
          </cell>
          <cell r="R534">
            <v>5696890</v>
          </cell>
          <cell r="S534">
            <v>40544</v>
          </cell>
        </row>
        <row r="535">
          <cell r="A535">
            <v>1400077</v>
          </cell>
          <cell r="B535">
            <v>50</v>
          </cell>
          <cell r="C535" t="str">
            <v>Boele</v>
          </cell>
          <cell r="D535" t="str">
            <v>B</v>
          </cell>
          <cell r="E535" t="str">
            <v>W</v>
          </cell>
          <cell r="F535">
            <v>6</v>
          </cell>
          <cell r="G535" t="str">
            <v>ASB</v>
          </cell>
          <cell r="H535" t="str">
            <v>I-II</v>
          </cell>
          <cell r="I535" t="str">
            <v/>
          </cell>
          <cell r="J535" t="str">
            <v/>
          </cell>
          <cell r="K535" t="str">
            <v/>
          </cell>
          <cell r="L535" t="str">
            <v/>
          </cell>
          <cell r="M535" t="str">
            <v/>
          </cell>
          <cell r="N535">
            <v>1000</v>
          </cell>
          <cell r="O535" t="str">
            <v/>
          </cell>
          <cell r="P535" t="str">
            <v/>
          </cell>
          <cell r="Q535">
            <v>2601790</v>
          </cell>
          <cell r="R535">
            <v>5698090</v>
          </cell>
          <cell r="S535">
            <v>40544</v>
          </cell>
        </row>
        <row r="536">
          <cell r="A536">
            <v>1500001</v>
          </cell>
          <cell r="B536">
            <v>110</v>
          </cell>
          <cell r="C536" t="str">
            <v>Boelerheide</v>
          </cell>
          <cell r="D536" t="str">
            <v>B</v>
          </cell>
          <cell r="E536" t="str">
            <v>W</v>
          </cell>
          <cell r="F536">
            <v>1</v>
          </cell>
          <cell r="G536" t="str">
            <v/>
          </cell>
          <cell r="H536" t="str">
            <v>I</v>
          </cell>
          <cell r="I536">
            <v>0.4</v>
          </cell>
          <cell r="J536">
            <v>30</v>
          </cell>
          <cell r="K536">
            <v>19</v>
          </cell>
          <cell r="L536" t="str">
            <v>mittlere Lage</v>
          </cell>
          <cell r="M536" t="str">
            <v/>
          </cell>
          <cell r="N536">
            <v>600</v>
          </cell>
          <cell r="O536" t="str">
            <v/>
          </cell>
          <cell r="P536" t="str">
            <v/>
          </cell>
          <cell r="Q536">
            <v>2603381</v>
          </cell>
          <cell r="R536">
            <v>5695023</v>
          </cell>
          <cell r="S536">
            <v>40544</v>
          </cell>
        </row>
        <row r="537">
          <cell r="A537">
            <v>1500002</v>
          </cell>
          <cell r="B537">
            <v>150</v>
          </cell>
          <cell r="C537" t="str">
            <v>Boelerheide</v>
          </cell>
          <cell r="D537" t="str">
            <v>B</v>
          </cell>
          <cell r="E537" t="str">
            <v>W</v>
          </cell>
          <cell r="F537">
            <v>1</v>
          </cell>
          <cell r="G537" t="str">
            <v/>
          </cell>
          <cell r="H537" t="str">
            <v>II</v>
          </cell>
          <cell r="I537">
            <v>1.5</v>
          </cell>
          <cell r="J537">
            <v>20</v>
          </cell>
          <cell r="K537">
            <v>19</v>
          </cell>
          <cell r="L537" t="str">
            <v>mittlere Lage</v>
          </cell>
          <cell r="M537" t="str">
            <v/>
          </cell>
          <cell r="N537">
            <v>200</v>
          </cell>
          <cell r="O537" t="str">
            <v/>
          </cell>
          <cell r="P537" t="str">
            <v/>
          </cell>
          <cell r="Q537">
            <v>2603232</v>
          </cell>
          <cell r="R537">
            <v>5695177</v>
          </cell>
          <cell r="S537">
            <v>40544</v>
          </cell>
        </row>
        <row r="538">
          <cell r="A538">
            <v>1500003</v>
          </cell>
          <cell r="B538">
            <v>120</v>
          </cell>
          <cell r="C538" t="str">
            <v>Boelerheide</v>
          </cell>
          <cell r="D538" t="str">
            <v>B</v>
          </cell>
          <cell r="E538" t="str">
            <v>W</v>
          </cell>
          <cell r="F538">
            <v>2</v>
          </cell>
          <cell r="G538" t="str">
            <v/>
          </cell>
          <cell r="H538" t="str">
            <v>III</v>
          </cell>
          <cell r="I538">
            <v>1</v>
          </cell>
          <cell r="J538">
            <v>25</v>
          </cell>
          <cell r="K538">
            <v>20</v>
          </cell>
          <cell r="L538" t="str">
            <v>mittlere Lage</v>
          </cell>
          <cell r="M538" t="str">
            <v/>
          </cell>
          <cell r="N538" t="str">
            <v/>
          </cell>
          <cell r="O538" t="str">
            <v/>
          </cell>
          <cell r="P538" t="str">
            <v/>
          </cell>
          <cell r="Q538">
            <v>2603234</v>
          </cell>
          <cell r="R538">
            <v>5694947</v>
          </cell>
          <cell r="S538">
            <v>40544</v>
          </cell>
        </row>
        <row r="539">
          <cell r="A539">
            <v>1500004</v>
          </cell>
          <cell r="B539">
            <v>110</v>
          </cell>
          <cell r="C539" t="str">
            <v>Boelerheide</v>
          </cell>
          <cell r="D539" t="str">
            <v>B</v>
          </cell>
          <cell r="E539" t="str">
            <v>W</v>
          </cell>
          <cell r="F539">
            <v>2</v>
          </cell>
          <cell r="G539" t="str">
            <v/>
          </cell>
          <cell r="H539" t="str">
            <v>VIII</v>
          </cell>
          <cell r="I539">
            <v>1.5</v>
          </cell>
          <cell r="J539" t="str">
            <v/>
          </cell>
          <cell r="K539">
            <v>20</v>
          </cell>
          <cell r="L539" t="str">
            <v>mittlere Lage</v>
          </cell>
          <cell r="M539" t="str">
            <v/>
          </cell>
          <cell r="N539" t="str">
            <v/>
          </cell>
          <cell r="O539" t="str">
            <v/>
          </cell>
          <cell r="P539" t="str">
            <v/>
          </cell>
          <cell r="Q539">
            <v>2603110</v>
          </cell>
          <cell r="R539">
            <v>5694961</v>
          </cell>
          <cell r="S539">
            <v>40544</v>
          </cell>
        </row>
        <row r="540">
          <cell r="A540">
            <v>1500005</v>
          </cell>
          <cell r="B540">
            <v>130</v>
          </cell>
          <cell r="C540" t="str">
            <v>Boelerheide</v>
          </cell>
          <cell r="D540" t="str">
            <v>B</v>
          </cell>
          <cell r="E540" t="str">
            <v>W</v>
          </cell>
          <cell r="F540">
            <v>1</v>
          </cell>
          <cell r="G540" t="str">
            <v/>
          </cell>
          <cell r="H540" t="str">
            <v>I-II</v>
          </cell>
          <cell r="I540">
            <v>0.8</v>
          </cell>
          <cell r="J540">
            <v>25</v>
          </cell>
          <cell r="K540">
            <v>23</v>
          </cell>
          <cell r="L540" t="str">
            <v>mittlere Lage</v>
          </cell>
          <cell r="M540" t="str">
            <v/>
          </cell>
          <cell r="N540">
            <v>600</v>
          </cell>
          <cell r="O540" t="str">
            <v/>
          </cell>
          <cell r="P540" t="str">
            <v/>
          </cell>
          <cell r="Q540">
            <v>2602971</v>
          </cell>
          <cell r="R540">
            <v>5694737</v>
          </cell>
          <cell r="S540">
            <v>40544</v>
          </cell>
        </row>
        <row r="541">
          <cell r="A541">
            <v>1500006</v>
          </cell>
          <cell r="B541">
            <v>180</v>
          </cell>
          <cell r="C541" t="str">
            <v>Boelerheide</v>
          </cell>
          <cell r="D541" t="str">
            <v>B</v>
          </cell>
          <cell r="E541" t="str">
            <v>W</v>
          </cell>
          <cell r="F541">
            <v>1</v>
          </cell>
          <cell r="G541" t="str">
            <v/>
          </cell>
          <cell r="H541" t="str">
            <v>I-II</v>
          </cell>
          <cell r="I541">
            <v>0.8</v>
          </cell>
          <cell r="J541">
            <v>25</v>
          </cell>
          <cell r="K541">
            <v>25</v>
          </cell>
          <cell r="L541" t="str">
            <v>gute Lage</v>
          </cell>
          <cell r="M541" t="str">
            <v/>
          </cell>
          <cell r="N541">
            <v>700</v>
          </cell>
          <cell r="O541" t="str">
            <v/>
          </cell>
          <cell r="P541" t="str">
            <v/>
          </cell>
          <cell r="Q541">
            <v>2602744</v>
          </cell>
          <cell r="R541">
            <v>5694552</v>
          </cell>
          <cell r="S541">
            <v>40544</v>
          </cell>
        </row>
        <row r="542">
          <cell r="A542">
            <v>1500007</v>
          </cell>
          <cell r="B542">
            <v>125</v>
          </cell>
          <cell r="C542" t="str">
            <v>Boelerheide</v>
          </cell>
          <cell r="D542" t="str">
            <v>B</v>
          </cell>
          <cell r="E542" t="str">
            <v>W</v>
          </cell>
          <cell r="F542">
            <v>2</v>
          </cell>
          <cell r="G542" t="str">
            <v/>
          </cell>
          <cell r="H542" t="str">
            <v>II-IV</v>
          </cell>
          <cell r="I542">
            <v>1</v>
          </cell>
          <cell r="J542">
            <v>25</v>
          </cell>
          <cell r="K542">
            <v>19</v>
          </cell>
          <cell r="L542" t="str">
            <v>mittlere Lage</v>
          </cell>
          <cell r="M542" t="str">
            <v/>
          </cell>
          <cell r="N542" t="str">
            <v/>
          </cell>
          <cell r="O542" t="str">
            <v/>
          </cell>
          <cell r="P542" t="str">
            <v/>
          </cell>
          <cell r="Q542">
            <v>2602622</v>
          </cell>
          <cell r="R542">
            <v>5694452</v>
          </cell>
          <cell r="S542">
            <v>40544</v>
          </cell>
        </row>
        <row r="543">
          <cell r="A543">
            <v>1500008</v>
          </cell>
          <cell r="B543">
            <v>120</v>
          </cell>
          <cell r="C543" t="str">
            <v>Boelerheide</v>
          </cell>
          <cell r="D543" t="str">
            <v>B</v>
          </cell>
          <cell r="E543" t="str">
            <v>W</v>
          </cell>
          <cell r="F543">
            <v>1</v>
          </cell>
          <cell r="G543" t="str">
            <v/>
          </cell>
          <cell r="H543" t="str">
            <v>I-III</v>
          </cell>
          <cell r="I543">
            <v>0.8</v>
          </cell>
          <cell r="J543">
            <v>25</v>
          </cell>
          <cell r="K543">
            <v>22</v>
          </cell>
          <cell r="L543" t="str">
            <v>mittlere Lage</v>
          </cell>
          <cell r="M543" t="str">
            <v/>
          </cell>
          <cell r="N543">
            <v>600</v>
          </cell>
          <cell r="O543" t="str">
            <v/>
          </cell>
          <cell r="P543" t="str">
            <v/>
          </cell>
          <cell r="Q543">
            <v>2602890</v>
          </cell>
          <cell r="R543">
            <v>5694843</v>
          </cell>
          <cell r="S543">
            <v>40544</v>
          </cell>
        </row>
        <row r="544">
          <cell r="A544">
            <v>1500009</v>
          </cell>
          <cell r="B544">
            <v>140</v>
          </cell>
          <cell r="C544" t="str">
            <v>Boelerheide</v>
          </cell>
          <cell r="D544" t="str">
            <v>B</v>
          </cell>
          <cell r="E544" t="str">
            <v>MI</v>
          </cell>
          <cell r="F544">
            <v>2</v>
          </cell>
          <cell r="G544" t="str">
            <v/>
          </cell>
          <cell r="H544" t="str">
            <v>II-IV</v>
          </cell>
          <cell r="I544">
            <v>1.5</v>
          </cell>
          <cell r="J544">
            <v>25</v>
          </cell>
          <cell r="K544" t="str">
            <v/>
          </cell>
          <cell r="L544" t="str">
            <v/>
          </cell>
          <cell r="M544" t="str">
            <v/>
          </cell>
          <cell r="N544" t="str">
            <v/>
          </cell>
          <cell r="O544" t="str">
            <v/>
          </cell>
          <cell r="P544" t="str">
            <v/>
          </cell>
          <cell r="Q544">
            <v>2602882</v>
          </cell>
          <cell r="R544">
            <v>5694923</v>
          </cell>
          <cell r="S544">
            <v>40544</v>
          </cell>
        </row>
        <row r="545">
          <cell r="A545">
            <v>1500010</v>
          </cell>
          <cell r="B545">
            <v>70</v>
          </cell>
          <cell r="C545" t="str">
            <v>Boelerheide</v>
          </cell>
          <cell r="D545" t="str">
            <v>B</v>
          </cell>
          <cell r="E545" t="str">
            <v>G</v>
          </cell>
          <cell r="F545">
            <v>3</v>
          </cell>
          <cell r="G545" t="str">
            <v/>
          </cell>
          <cell r="H545" t="str">
            <v/>
          </cell>
          <cell r="I545" t="str">
            <v/>
          </cell>
          <cell r="J545" t="str">
            <v/>
          </cell>
          <cell r="K545">
            <v>19</v>
          </cell>
          <cell r="L545" t="str">
            <v>mittlere Lage</v>
          </cell>
          <cell r="M545" t="str">
            <v/>
          </cell>
          <cell r="N545">
            <v>10000</v>
          </cell>
          <cell r="O545" t="str">
            <v/>
          </cell>
          <cell r="P545" t="str">
            <v/>
          </cell>
          <cell r="Q545">
            <v>2602483</v>
          </cell>
          <cell r="R545">
            <v>5694628</v>
          </cell>
          <cell r="S545">
            <v>40544</v>
          </cell>
        </row>
        <row r="546">
          <cell r="A546">
            <v>1500011</v>
          </cell>
          <cell r="B546">
            <v>120</v>
          </cell>
          <cell r="C546" t="str">
            <v>Boelerheide</v>
          </cell>
          <cell r="D546" t="str">
            <v>B</v>
          </cell>
          <cell r="E546" t="str">
            <v>W</v>
          </cell>
          <cell r="F546">
            <v>2</v>
          </cell>
          <cell r="G546" t="str">
            <v/>
          </cell>
          <cell r="H546" t="str">
            <v>III</v>
          </cell>
          <cell r="I546">
            <v>1</v>
          </cell>
          <cell r="J546">
            <v>25</v>
          </cell>
          <cell r="K546">
            <v>17</v>
          </cell>
          <cell r="L546" t="str">
            <v>mittlere Lage</v>
          </cell>
          <cell r="M546" t="str">
            <v/>
          </cell>
          <cell r="N546" t="str">
            <v/>
          </cell>
          <cell r="O546" t="str">
            <v/>
          </cell>
          <cell r="P546" t="str">
            <v/>
          </cell>
          <cell r="Q546">
            <v>2602778</v>
          </cell>
          <cell r="R546">
            <v>5694974</v>
          </cell>
          <cell r="S546">
            <v>40544</v>
          </cell>
        </row>
        <row r="547">
          <cell r="A547">
            <v>1500012</v>
          </cell>
          <cell r="B547">
            <v>150</v>
          </cell>
          <cell r="C547" t="str">
            <v>Boelerheide</v>
          </cell>
          <cell r="D547" t="str">
            <v>B</v>
          </cell>
          <cell r="E547" t="str">
            <v>W</v>
          </cell>
          <cell r="F547">
            <v>2</v>
          </cell>
          <cell r="G547" t="str">
            <v/>
          </cell>
          <cell r="H547" t="str">
            <v>II-III</v>
          </cell>
          <cell r="I547">
            <v>1</v>
          </cell>
          <cell r="J547">
            <v>25</v>
          </cell>
          <cell r="K547">
            <v>19</v>
          </cell>
          <cell r="L547" t="str">
            <v>mittlere Lage</v>
          </cell>
          <cell r="M547" t="str">
            <v/>
          </cell>
          <cell r="N547" t="str">
            <v/>
          </cell>
          <cell r="O547" t="str">
            <v/>
          </cell>
          <cell r="P547" t="str">
            <v/>
          </cell>
          <cell r="Q547">
            <v>2602892</v>
          </cell>
          <cell r="R547">
            <v>5695113</v>
          </cell>
          <cell r="S547">
            <v>40544</v>
          </cell>
        </row>
        <row r="548">
          <cell r="A548">
            <v>1500013</v>
          </cell>
          <cell r="B548">
            <v>150</v>
          </cell>
          <cell r="C548" t="str">
            <v>Boelerheide</v>
          </cell>
          <cell r="D548" t="str">
            <v>B</v>
          </cell>
          <cell r="E548" t="str">
            <v>W</v>
          </cell>
          <cell r="F548">
            <v>1</v>
          </cell>
          <cell r="G548" t="str">
            <v/>
          </cell>
          <cell r="H548" t="str">
            <v>II</v>
          </cell>
          <cell r="I548">
            <v>0.8</v>
          </cell>
          <cell r="J548">
            <v>20</v>
          </cell>
          <cell r="K548">
            <v>20</v>
          </cell>
          <cell r="L548" t="str">
            <v>mittlere Lage</v>
          </cell>
          <cell r="M548" t="str">
            <v/>
          </cell>
          <cell r="N548">
            <v>300</v>
          </cell>
          <cell r="O548" t="str">
            <v/>
          </cell>
          <cell r="P548" t="str">
            <v/>
          </cell>
          <cell r="Q548">
            <v>2602573</v>
          </cell>
          <cell r="R548">
            <v>5694283</v>
          </cell>
          <cell r="S548">
            <v>40544</v>
          </cell>
        </row>
        <row r="549">
          <cell r="A549">
            <v>1500014</v>
          </cell>
          <cell r="B549">
            <v>125</v>
          </cell>
          <cell r="C549" t="str">
            <v>Boelerheide</v>
          </cell>
          <cell r="D549" t="str">
            <v>B</v>
          </cell>
          <cell r="E549" t="str">
            <v>W</v>
          </cell>
          <cell r="F549">
            <v>2</v>
          </cell>
          <cell r="G549" t="str">
            <v/>
          </cell>
          <cell r="H549" t="str">
            <v>VI-VIII</v>
          </cell>
          <cell r="I549">
            <v>1.2</v>
          </cell>
          <cell r="J549" t="str">
            <v/>
          </cell>
          <cell r="K549">
            <v>16</v>
          </cell>
          <cell r="L549" t="str">
            <v>mittlere Lage</v>
          </cell>
          <cell r="M549" t="str">
            <v/>
          </cell>
          <cell r="N549" t="str">
            <v/>
          </cell>
          <cell r="O549" t="str">
            <v/>
          </cell>
          <cell r="P549" t="str">
            <v/>
          </cell>
          <cell r="Q549">
            <v>2602886</v>
          </cell>
          <cell r="R549">
            <v>5695518</v>
          </cell>
          <cell r="S549">
            <v>40544</v>
          </cell>
        </row>
        <row r="550">
          <cell r="A550">
            <v>1500015</v>
          </cell>
          <cell r="B550">
            <v>135</v>
          </cell>
          <cell r="C550" t="str">
            <v>Boelerheide</v>
          </cell>
          <cell r="D550" t="str">
            <v>B</v>
          </cell>
          <cell r="E550" t="str">
            <v>W</v>
          </cell>
          <cell r="F550">
            <v>2</v>
          </cell>
          <cell r="G550" t="str">
            <v/>
          </cell>
          <cell r="H550" t="str">
            <v>III-IV</v>
          </cell>
          <cell r="I550">
            <v>1.1000000000000001</v>
          </cell>
          <cell r="J550" t="str">
            <v/>
          </cell>
          <cell r="K550">
            <v>19</v>
          </cell>
          <cell r="L550" t="str">
            <v>mittlere Lage</v>
          </cell>
          <cell r="M550" t="str">
            <v/>
          </cell>
          <cell r="N550" t="str">
            <v/>
          </cell>
          <cell r="O550" t="str">
            <v/>
          </cell>
          <cell r="P550" t="str">
            <v/>
          </cell>
          <cell r="Q550">
            <v>2602700</v>
          </cell>
          <cell r="R550">
            <v>5695416</v>
          </cell>
          <cell r="S550">
            <v>40544</v>
          </cell>
        </row>
        <row r="551">
          <cell r="A551">
            <v>1500016</v>
          </cell>
          <cell r="B551">
            <v>170</v>
          </cell>
          <cell r="C551" t="str">
            <v>Boelerheide</v>
          </cell>
          <cell r="D551" t="str">
            <v>B</v>
          </cell>
          <cell r="E551" t="str">
            <v>W</v>
          </cell>
          <cell r="F551">
            <v>1</v>
          </cell>
          <cell r="G551" t="str">
            <v/>
          </cell>
          <cell r="H551" t="str">
            <v>I</v>
          </cell>
          <cell r="I551">
            <v>0.6</v>
          </cell>
          <cell r="J551">
            <v>25</v>
          </cell>
          <cell r="K551">
            <v>24</v>
          </cell>
          <cell r="L551" t="str">
            <v>gute Lage</v>
          </cell>
          <cell r="M551" t="str">
            <v/>
          </cell>
          <cell r="N551">
            <v>300</v>
          </cell>
          <cell r="O551" t="str">
            <v/>
          </cell>
          <cell r="P551" t="str">
            <v/>
          </cell>
          <cell r="Q551">
            <v>2602703</v>
          </cell>
          <cell r="R551">
            <v>5695130</v>
          </cell>
          <cell r="S551">
            <v>40544</v>
          </cell>
        </row>
        <row r="552">
          <cell r="A552">
            <v>1500017</v>
          </cell>
          <cell r="B552">
            <v>155</v>
          </cell>
          <cell r="C552" t="str">
            <v>Boelerheide</v>
          </cell>
          <cell r="D552" t="str">
            <v>B</v>
          </cell>
          <cell r="E552" t="str">
            <v>W</v>
          </cell>
          <cell r="F552">
            <v>1</v>
          </cell>
          <cell r="G552" t="str">
            <v/>
          </cell>
          <cell r="H552" t="str">
            <v>I-III</v>
          </cell>
          <cell r="I552">
            <v>0.8</v>
          </cell>
          <cell r="J552">
            <v>25</v>
          </cell>
          <cell r="K552">
            <v>22</v>
          </cell>
          <cell r="L552" t="str">
            <v>mittlere Lage</v>
          </cell>
          <cell r="M552" t="str">
            <v/>
          </cell>
          <cell r="N552">
            <v>600</v>
          </cell>
          <cell r="O552" t="str">
            <v/>
          </cell>
          <cell r="P552" t="str">
            <v/>
          </cell>
          <cell r="Q552">
            <v>2602365</v>
          </cell>
          <cell r="R552">
            <v>5695270</v>
          </cell>
          <cell r="S552">
            <v>40544</v>
          </cell>
        </row>
        <row r="553">
          <cell r="A553">
            <v>1500018</v>
          </cell>
          <cell r="B553">
            <v>155</v>
          </cell>
          <cell r="C553" t="str">
            <v>Boelerheide</v>
          </cell>
          <cell r="D553" t="str">
            <v>B</v>
          </cell>
          <cell r="E553" t="str">
            <v>W</v>
          </cell>
          <cell r="F553">
            <v>2</v>
          </cell>
          <cell r="G553" t="str">
            <v/>
          </cell>
          <cell r="H553" t="str">
            <v>II-III</v>
          </cell>
          <cell r="I553">
            <v>1.7</v>
          </cell>
          <cell r="J553">
            <v>25</v>
          </cell>
          <cell r="K553">
            <v>20</v>
          </cell>
          <cell r="L553" t="str">
            <v>mittlere Lage</v>
          </cell>
          <cell r="M553" t="str">
            <v/>
          </cell>
          <cell r="N553" t="str">
            <v/>
          </cell>
          <cell r="O553" t="str">
            <v/>
          </cell>
          <cell r="P553" t="str">
            <v/>
          </cell>
          <cell r="Q553">
            <v>2602094</v>
          </cell>
          <cell r="R553">
            <v>5695033</v>
          </cell>
          <cell r="S553">
            <v>40544</v>
          </cell>
        </row>
        <row r="554">
          <cell r="A554">
            <v>1500019</v>
          </cell>
          <cell r="B554">
            <v>65</v>
          </cell>
          <cell r="C554" t="str">
            <v>Boelerheide</v>
          </cell>
          <cell r="D554" t="str">
            <v>B</v>
          </cell>
          <cell r="E554" t="str">
            <v>SO</v>
          </cell>
          <cell r="F554">
            <v>3</v>
          </cell>
          <cell r="G554" t="str">
            <v/>
          </cell>
          <cell r="H554" t="str">
            <v/>
          </cell>
          <cell r="I554" t="str">
            <v/>
          </cell>
          <cell r="J554" t="str">
            <v/>
          </cell>
          <cell r="K554" t="str">
            <v/>
          </cell>
          <cell r="L554" t="str">
            <v/>
          </cell>
          <cell r="M554" t="str">
            <v/>
          </cell>
          <cell r="N554">
            <v>20000</v>
          </cell>
          <cell r="O554" t="str">
            <v/>
          </cell>
          <cell r="P554" t="str">
            <v/>
          </cell>
          <cell r="Q554">
            <v>2601820</v>
          </cell>
          <cell r="R554">
            <v>5694717</v>
          </cell>
          <cell r="S554">
            <v>40544</v>
          </cell>
        </row>
        <row r="555">
          <cell r="A555">
            <v>1500020</v>
          </cell>
          <cell r="B555">
            <v>70</v>
          </cell>
          <cell r="C555" t="str">
            <v>Boelerheide</v>
          </cell>
          <cell r="D555" t="str">
            <v>B</v>
          </cell>
          <cell r="E555" t="str">
            <v>MI</v>
          </cell>
          <cell r="F555">
            <v>2</v>
          </cell>
          <cell r="G555" t="str">
            <v/>
          </cell>
          <cell r="H555" t="str">
            <v>III</v>
          </cell>
          <cell r="I555" t="str">
            <v/>
          </cell>
          <cell r="J555" t="str">
            <v/>
          </cell>
          <cell r="K555" t="str">
            <v/>
          </cell>
          <cell r="L555" t="str">
            <v/>
          </cell>
          <cell r="M555" t="str">
            <v/>
          </cell>
          <cell r="N555">
            <v>2500</v>
          </cell>
          <cell r="O555" t="str">
            <v/>
          </cell>
          <cell r="P555" t="str">
            <v/>
          </cell>
          <cell r="Q555">
            <v>2601703</v>
          </cell>
          <cell r="R555">
            <v>5694757</v>
          </cell>
          <cell r="S555">
            <v>40544</v>
          </cell>
        </row>
        <row r="556">
          <cell r="A556">
            <v>1500021</v>
          </cell>
          <cell r="B556">
            <v>140</v>
          </cell>
          <cell r="C556" t="str">
            <v>Boelerheide</v>
          </cell>
          <cell r="D556" t="str">
            <v>B</v>
          </cell>
          <cell r="E556" t="str">
            <v>W</v>
          </cell>
          <cell r="F556">
            <v>1</v>
          </cell>
          <cell r="G556" t="str">
            <v/>
          </cell>
          <cell r="H556" t="str">
            <v>I-II</v>
          </cell>
          <cell r="I556">
            <v>0.8</v>
          </cell>
          <cell r="J556">
            <v>25</v>
          </cell>
          <cell r="K556">
            <v>20</v>
          </cell>
          <cell r="L556" t="str">
            <v>mittlere Lage</v>
          </cell>
          <cell r="M556" t="str">
            <v/>
          </cell>
          <cell r="N556">
            <v>500</v>
          </cell>
          <cell r="O556" t="str">
            <v/>
          </cell>
          <cell r="P556" t="str">
            <v/>
          </cell>
          <cell r="Q556">
            <v>2601888</v>
          </cell>
          <cell r="R556">
            <v>5694996</v>
          </cell>
          <cell r="S556">
            <v>40544</v>
          </cell>
        </row>
        <row r="557">
          <cell r="A557">
            <v>1500022</v>
          </cell>
          <cell r="B557">
            <v>155</v>
          </cell>
          <cell r="C557" t="str">
            <v>Boelerheide</v>
          </cell>
          <cell r="D557" t="str">
            <v>B</v>
          </cell>
          <cell r="E557" t="str">
            <v>W</v>
          </cell>
          <cell r="F557">
            <v>2</v>
          </cell>
          <cell r="G557" t="str">
            <v/>
          </cell>
          <cell r="H557" t="str">
            <v>II-IV</v>
          </cell>
          <cell r="I557">
            <v>1.8</v>
          </cell>
          <cell r="J557">
            <v>20</v>
          </cell>
          <cell r="K557">
            <v>17</v>
          </cell>
          <cell r="L557" t="str">
            <v>mittlere Lage</v>
          </cell>
          <cell r="M557" t="str">
            <v/>
          </cell>
          <cell r="N557" t="str">
            <v/>
          </cell>
          <cell r="O557" t="str">
            <v/>
          </cell>
          <cell r="P557" t="str">
            <v/>
          </cell>
          <cell r="Q557">
            <v>2601886</v>
          </cell>
          <cell r="R557">
            <v>5695170</v>
          </cell>
          <cell r="S557">
            <v>40544</v>
          </cell>
        </row>
        <row r="558">
          <cell r="A558">
            <v>1500023</v>
          </cell>
          <cell r="B558">
            <v>145</v>
          </cell>
          <cell r="C558" t="str">
            <v>Boelerheide</v>
          </cell>
          <cell r="D558" t="str">
            <v>B</v>
          </cell>
          <cell r="E558" t="str">
            <v>W</v>
          </cell>
          <cell r="F558">
            <v>1</v>
          </cell>
          <cell r="G558" t="str">
            <v/>
          </cell>
          <cell r="H558" t="str">
            <v>II-III</v>
          </cell>
          <cell r="I558">
            <v>0.8</v>
          </cell>
          <cell r="J558">
            <v>25</v>
          </cell>
          <cell r="K558">
            <v>19</v>
          </cell>
          <cell r="L558" t="str">
            <v>mittlere Lage</v>
          </cell>
          <cell r="M558" t="str">
            <v/>
          </cell>
          <cell r="N558">
            <v>600</v>
          </cell>
          <cell r="O558" t="str">
            <v/>
          </cell>
          <cell r="P558" t="str">
            <v/>
          </cell>
          <cell r="Q558">
            <v>2601596</v>
          </cell>
          <cell r="R558">
            <v>5695425</v>
          </cell>
          <cell r="S558">
            <v>40544</v>
          </cell>
        </row>
        <row r="559">
          <cell r="A559">
            <v>1500024</v>
          </cell>
          <cell r="B559">
            <v>190</v>
          </cell>
          <cell r="C559" t="str">
            <v>Boelerheide</v>
          </cell>
          <cell r="D559" t="str">
            <v>B</v>
          </cell>
          <cell r="E559" t="str">
            <v>W</v>
          </cell>
          <cell r="F559">
            <v>1</v>
          </cell>
          <cell r="G559" t="str">
            <v/>
          </cell>
          <cell r="H559" t="str">
            <v>I-II</v>
          </cell>
          <cell r="I559">
            <v>0.8</v>
          </cell>
          <cell r="J559">
            <v>25</v>
          </cell>
          <cell r="K559">
            <v>18</v>
          </cell>
          <cell r="L559" t="str">
            <v>mittlere Lage</v>
          </cell>
          <cell r="M559" t="str">
            <v/>
          </cell>
          <cell r="N559">
            <v>300</v>
          </cell>
          <cell r="O559" t="str">
            <v/>
          </cell>
          <cell r="P559" t="str">
            <v/>
          </cell>
          <cell r="Q559">
            <v>2601637</v>
          </cell>
          <cell r="R559">
            <v>5695547</v>
          </cell>
          <cell r="S559">
            <v>40544</v>
          </cell>
        </row>
        <row r="560">
          <cell r="A560">
            <v>1500025</v>
          </cell>
          <cell r="B560">
            <v>145</v>
          </cell>
          <cell r="C560" t="str">
            <v>Boelerheide</v>
          </cell>
          <cell r="D560" t="str">
            <v>B</v>
          </cell>
          <cell r="E560" t="str">
            <v>W</v>
          </cell>
          <cell r="F560">
            <v>2</v>
          </cell>
          <cell r="G560" t="str">
            <v/>
          </cell>
          <cell r="H560" t="str">
            <v>II-IV</v>
          </cell>
          <cell r="I560">
            <v>1.2</v>
          </cell>
          <cell r="J560">
            <v>25</v>
          </cell>
          <cell r="K560">
            <v>21</v>
          </cell>
          <cell r="L560" t="str">
            <v>mittlere Lage</v>
          </cell>
          <cell r="M560" t="str">
            <v/>
          </cell>
          <cell r="N560" t="str">
            <v/>
          </cell>
          <cell r="O560" t="str">
            <v/>
          </cell>
          <cell r="P560" t="str">
            <v/>
          </cell>
          <cell r="Q560">
            <v>2601862</v>
          </cell>
          <cell r="R560">
            <v>5695358</v>
          </cell>
          <cell r="S560">
            <v>40544</v>
          </cell>
        </row>
        <row r="561">
          <cell r="A561">
            <v>1500026</v>
          </cell>
          <cell r="B561">
            <v>155</v>
          </cell>
          <cell r="C561" t="str">
            <v>Boelerheide</v>
          </cell>
          <cell r="D561" t="str">
            <v>B</v>
          </cell>
          <cell r="E561" t="str">
            <v>W</v>
          </cell>
          <cell r="F561">
            <v>1</v>
          </cell>
          <cell r="G561" t="str">
            <v/>
          </cell>
          <cell r="H561" t="str">
            <v>I-II</v>
          </cell>
          <cell r="I561">
            <v>0.6</v>
          </cell>
          <cell r="J561">
            <v>20</v>
          </cell>
          <cell r="K561">
            <v>23</v>
          </cell>
          <cell r="L561" t="str">
            <v>mittlere Lage</v>
          </cell>
          <cell r="M561" t="str">
            <v/>
          </cell>
          <cell r="N561">
            <v>600</v>
          </cell>
          <cell r="O561" t="str">
            <v/>
          </cell>
          <cell r="P561" t="str">
            <v/>
          </cell>
          <cell r="Q561">
            <v>2601870</v>
          </cell>
          <cell r="R561">
            <v>5695569</v>
          </cell>
          <cell r="S561">
            <v>40544</v>
          </cell>
        </row>
        <row r="562">
          <cell r="A562">
            <v>1500027</v>
          </cell>
          <cell r="B562">
            <v>175</v>
          </cell>
          <cell r="C562" t="str">
            <v>Boelerheide</v>
          </cell>
          <cell r="D562" t="str">
            <v>B</v>
          </cell>
          <cell r="E562" t="str">
            <v>W</v>
          </cell>
          <cell r="F562">
            <v>1</v>
          </cell>
          <cell r="G562" t="str">
            <v/>
          </cell>
          <cell r="H562" t="str">
            <v>I-II</v>
          </cell>
          <cell r="I562">
            <v>1</v>
          </cell>
          <cell r="J562">
            <v>25</v>
          </cell>
          <cell r="K562">
            <v>22</v>
          </cell>
          <cell r="L562" t="str">
            <v>mittlere Lage</v>
          </cell>
          <cell r="M562" t="str">
            <v/>
          </cell>
          <cell r="N562">
            <v>300</v>
          </cell>
          <cell r="O562" t="str">
            <v/>
          </cell>
          <cell r="P562" t="str">
            <v/>
          </cell>
          <cell r="Q562">
            <v>2601978</v>
          </cell>
          <cell r="R562">
            <v>5695547</v>
          </cell>
          <cell r="S562">
            <v>40544</v>
          </cell>
        </row>
        <row r="563">
          <cell r="A563">
            <v>1500028</v>
          </cell>
          <cell r="B563">
            <v>240</v>
          </cell>
          <cell r="C563" t="str">
            <v>Boelerheide</v>
          </cell>
          <cell r="D563" t="str">
            <v>B</v>
          </cell>
          <cell r="E563" t="str">
            <v>W</v>
          </cell>
          <cell r="F563">
            <v>1</v>
          </cell>
          <cell r="G563" t="str">
            <v/>
          </cell>
          <cell r="H563" t="str">
            <v>II</v>
          </cell>
          <cell r="I563">
            <v>0.8</v>
          </cell>
          <cell r="J563">
            <v>20</v>
          </cell>
          <cell r="K563">
            <v>25</v>
          </cell>
          <cell r="L563" t="str">
            <v>gute Lage</v>
          </cell>
          <cell r="M563" t="str">
            <v/>
          </cell>
          <cell r="N563">
            <v>600</v>
          </cell>
          <cell r="O563" t="str">
            <v/>
          </cell>
          <cell r="P563" t="str">
            <v/>
          </cell>
          <cell r="Q563">
            <v>2602398</v>
          </cell>
          <cell r="R563">
            <v>5695760</v>
          </cell>
          <cell r="S563">
            <v>40544</v>
          </cell>
        </row>
        <row r="564">
          <cell r="A564">
            <v>1500029</v>
          </cell>
          <cell r="B564">
            <v>260</v>
          </cell>
          <cell r="C564" t="str">
            <v>Boelerheide</v>
          </cell>
          <cell r="D564" t="str">
            <v>B</v>
          </cell>
          <cell r="E564" t="str">
            <v>W</v>
          </cell>
          <cell r="F564">
            <v>1</v>
          </cell>
          <cell r="G564" t="str">
            <v/>
          </cell>
          <cell r="H564" t="str">
            <v>I</v>
          </cell>
          <cell r="I564">
            <v>0.5</v>
          </cell>
          <cell r="J564">
            <v>20</v>
          </cell>
          <cell r="K564">
            <v>25</v>
          </cell>
          <cell r="L564" t="str">
            <v>gute Lage</v>
          </cell>
          <cell r="M564" t="str">
            <v/>
          </cell>
          <cell r="N564">
            <v>400</v>
          </cell>
          <cell r="O564" t="str">
            <v/>
          </cell>
          <cell r="P564" t="str">
            <v/>
          </cell>
          <cell r="Q564">
            <v>2602405</v>
          </cell>
          <cell r="R564">
            <v>5695877</v>
          </cell>
          <cell r="S564">
            <v>40544</v>
          </cell>
        </row>
        <row r="565">
          <cell r="A565">
            <v>1500030</v>
          </cell>
          <cell r="B565">
            <v>240</v>
          </cell>
          <cell r="C565" t="str">
            <v>Boelerheide</v>
          </cell>
          <cell r="D565" t="str">
            <v>B</v>
          </cell>
          <cell r="E565" t="str">
            <v>W</v>
          </cell>
          <cell r="F565">
            <v>1</v>
          </cell>
          <cell r="G565" t="str">
            <v/>
          </cell>
          <cell r="H565" t="str">
            <v>I</v>
          </cell>
          <cell r="I565">
            <v>0.5</v>
          </cell>
          <cell r="J565">
            <v>20</v>
          </cell>
          <cell r="K565">
            <v>24</v>
          </cell>
          <cell r="L565" t="str">
            <v>gute Lage</v>
          </cell>
          <cell r="M565" t="str">
            <v/>
          </cell>
          <cell r="N565">
            <v>400</v>
          </cell>
          <cell r="O565" t="str">
            <v/>
          </cell>
          <cell r="P565" t="str">
            <v/>
          </cell>
          <cell r="Q565">
            <v>2602449</v>
          </cell>
          <cell r="R565">
            <v>5695679</v>
          </cell>
          <cell r="S565">
            <v>40544</v>
          </cell>
        </row>
        <row r="566">
          <cell r="A566">
            <v>1500031</v>
          </cell>
          <cell r="B566">
            <v>100</v>
          </cell>
          <cell r="C566" t="str">
            <v>Boelerheide</v>
          </cell>
          <cell r="D566" t="str">
            <v>B</v>
          </cell>
          <cell r="E566" t="str">
            <v>W</v>
          </cell>
          <cell r="F566">
            <v>2</v>
          </cell>
          <cell r="G566" t="str">
            <v/>
          </cell>
          <cell r="H566" t="str">
            <v>II-III</v>
          </cell>
          <cell r="I566">
            <v>2</v>
          </cell>
          <cell r="J566">
            <v>20</v>
          </cell>
          <cell r="K566">
            <v>13</v>
          </cell>
          <cell r="L566" t="str">
            <v>einfache Lage</v>
          </cell>
          <cell r="M566" t="str">
            <v/>
          </cell>
          <cell r="N566" t="str">
            <v/>
          </cell>
          <cell r="O566" t="str">
            <v/>
          </cell>
          <cell r="P566" t="str">
            <v/>
          </cell>
          <cell r="Q566">
            <v>2601720</v>
          </cell>
          <cell r="R566">
            <v>5694883</v>
          </cell>
          <cell r="S566">
            <v>40544</v>
          </cell>
        </row>
        <row r="567">
          <cell r="A567">
            <v>1500032</v>
          </cell>
          <cell r="B567">
            <v>125</v>
          </cell>
          <cell r="C567" t="str">
            <v>Boelerheide</v>
          </cell>
          <cell r="D567" t="str">
            <v>B</v>
          </cell>
          <cell r="E567" t="str">
            <v>W</v>
          </cell>
          <cell r="F567">
            <v>2</v>
          </cell>
          <cell r="G567" t="str">
            <v/>
          </cell>
          <cell r="H567" t="str">
            <v>III-V</v>
          </cell>
          <cell r="I567">
            <v>1</v>
          </cell>
          <cell r="J567">
            <v>25</v>
          </cell>
          <cell r="K567">
            <v>15</v>
          </cell>
          <cell r="L567" t="str">
            <v>einfache Lage</v>
          </cell>
          <cell r="M567" t="str">
            <v/>
          </cell>
          <cell r="N567" t="str">
            <v/>
          </cell>
          <cell r="O567" t="str">
            <v/>
          </cell>
          <cell r="P567" t="str">
            <v/>
          </cell>
          <cell r="Q567">
            <v>2602761</v>
          </cell>
          <cell r="R567">
            <v>5695860</v>
          </cell>
          <cell r="S567">
            <v>40544</v>
          </cell>
        </row>
        <row r="568">
          <cell r="A568">
            <v>1500033</v>
          </cell>
          <cell r="B568">
            <v>100</v>
          </cell>
          <cell r="C568" t="str">
            <v>Boelerheide</v>
          </cell>
          <cell r="D568" t="str">
            <v>B</v>
          </cell>
          <cell r="E568" t="str">
            <v>MI</v>
          </cell>
          <cell r="F568">
            <v>2</v>
          </cell>
          <cell r="G568" t="str">
            <v/>
          </cell>
          <cell r="H568" t="str">
            <v>I</v>
          </cell>
          <cell r="I568" t="str">
            <v/>
          </cell>
          <cell r="J568" t="str">
            <v/>
          </cell>
          <cell r="K568" t="str">
            <v/>
          </cell>
          <cell r="L568" t="str">
            <v/>
          </cell>
          <cell r="M568" t="str">
            <v/>
          </cell>
          <cell r="N568" t="str">
            <v/>
          </cell>
          <cell r="O568" t="str">
            <v/>
          </cell>
          <cell r="P568" t="str">
            <v/>
          </cell>
          <cell r="Q568">
            <v>2601381</v>
          </cell>
          <cell r="R568">
            <v>5695602</v>
          </cell>
          <cell r="S568">
            <v>40544</v>
          </cell>
        </row>
        <row r="569">
          <cell r="A569">
            <v>1500034</v>
          </cell>
          <cell r="B569">
            <v>165</v>
          </cell>
          <cell r="C569" t="str">
            <v>Boelerheide</v>
          </cell>
          <cell r="D569" t="str">
            <v>B</v>
          </cell>
          <cell r="E569" t="str">
            <v>W</v>
          </cell>
          <cell r="F569">
            <v>1</v>
          </cell>
          <cell r="G569" t="str">
            <v/>
          </cell>
          <cell r="H569" t="str">
            <v>I-II</v>
          </cell>
          <cell r="I569">
            <v>0.8</v>
          </cell>
          <cell r="J569">
            <v>20</v>
          </cell>
          <cell r="K569">
            <v>23</v>
          </cell>
          <cell r="L569" t="str">
            <v>mittlere Lage</v>
          </cell>
          <cell r="M569" t="str">
            <v/>
          </cell>
          <cell r="N569">
            <v>400</v>
          </cell>
          <cell r="O569" t="str">
            <v/>
          </cell>
          <cell r="P569" t="str">
            <v/>
          </cell>
          <cell r="Q569">
            <v>2602042</v>
          </cell>
          <cell r="R569">
            <v>5695277</v>
          </cell>
          <cell r="S569">
            <v>40544</v>
          </cell>
        </row>
        <row r="570">
          <cell r="A570">
            <v>1500035</v>
          </cell>
          <cell r="B570">
            <v>120</v>
          </cell>
          <cell r="C570" t="str">
            <v>Boelerheide</v>
          </cell>
          <cell r="D570" t="str">
            <v>B</v>
          </cell>
          <cell r="E570" t="str">
            <v>W</v>
          </cell>
          <cell r="F570">
            <v>2</v>
          </cell>
          <cell r="G570" t="str">
            <v/>
          </cell>
          <cell r="H570" t="str">
            <v>II-III</v>
          </cell>
          <cell r="I570">
            <v>2</v>
          </cell>
          <cell r="J570">
            <v>20</v>
          </cell>
          <cell r="K570">
            <v>15</v>
          </cell>
          <cell r="L570" t="str">
            <v>einfache Lage</v>
          </cell>
          <cell r="M570" t="str">
            <v/>
          </cell>
          <cell r="N570" t="str">
            <v/>
          </cell>
          <cell r="O570" t="str">
            <v/>
          </cell>
          <cell r="P570" t="str">
            <v/>
          </cell>
          <cell r="Q570">
            <v>2601875</v>
          </cell>
          <cell r="R570">
            <v>5694890</v>
          </cell>
          <cell r="S570">
            <v>40544</v>
          </cell>
        </row>
        <row r="571">
          <cell r="A571">
            <v>1500036</v>
          </cell>
          <cell r="B571">
            <v>125</v>
          </cell>
          <cell r="C571" t="str">
            <v>Boelerheide</v>
          </cell>
          <cell r="D571" t="str">
            <v>B</v>
          </cell>
          <cell r="E571" t="str">
            <v>SO</v>
          </cell>
          <cell r="F571">
            <v>3</v>
          </cell>
          <cell r="G571" t="str">
            <v/>
          </cell>
          <cell r="H571" t="str">
            <v/>
          </cell>
          <cell r="I571" t="str">
            <v/>
          </cell>
          <cell r="J571" t="str">
            <v/>
          </cell>
          <cell r="K571" t="str">
            <v/>
          </cell>
          <cell r="L571" t="str">
            <v/>
          </cell>
          <cell r="M571" t="str">
            <v/>
          </cell>
          <cell r="N571">
            <v>10000</v>
          </cell>
          <cell r="O571" t="str">
            <v/>
          </cell>
          <cell r="P571" t="str">
            <v/>
          </cell>
          <cell r="Q571">
            <v>2603442</v>
          </cell>
          <cell r="R571">
            <v>5695151</v>
          </cell>
          <cell r="S571">
            <v>40544</v>
          </cell>
        </row>
        <row r="572">
          <cell r="A572">
            <v>1500037</v>
          </cell>
          <cell r="B572" t="str">
            <v>--</v>
          </cell>
          <cell r="C572" t="str">
            <v>Boelerheide</v>
          </cell>
          <cell r="D572" t="str">
            <v>SF</v>
          </cell>
          <cell r="E572" t="str">
            <v>SN</v>
          </cell>
          <cell r="F572" t="str">
            <v/>
          </cell>
          <cell r="G572" t="str">
            <v/>
          </cell>
          <cell r="H572" t="str">
            <v/>
          </cell>
          <cell r="I572" t="str">
            <v/>
          </cell>
          <cell r="J572" t="str">
            <v/>
          </cell>
          <cell r="K572" t="str">
            <v/>
          </cell>
          <cell r="L572" t="str">
            <v/>
          </cell>
          <cell r="M572" t="str">
            <v/>
          </cell>
          <cell r="N572" t="str">
            <v/>
          </cell>
          <cell r="O572" t="str">
            <v/>
          </cell>
          <cell r="P572" t="str">
            <v/>
          </cell>
          <cell r="Q572">
            <v>2602835</v>
          </cell>
          <cell r="R572">
            <v>5694262</v>
          </cell>
          <cell r="S572">
            <v>40544</v>
          </cell>
        </row>
        <row r="573">
          <cell r="A573">
            <v>1500038</v>
          </cell>
          <cell r="B573">
            <v>15</v>
          </cell>
          <cell r="C573" t="str">
            <v>Boelerheide</v>
          </cell>
          <cell r="D573" t="str">
            <v>LF</v>
          </cell>
          <cell r="E573" t="str">
            <v>LW</v>
          </cell>
          <cell r="F573">
            <v>5</v>
          </cell>
          <cell r="G573" t="str">
            <v/>
          </cell>
          <cell r="H573" t="str">
            <v/>
          </cell>
          <cell r="I573" t="str">
            <v/>
          </cell>
          <cell r="J573" t="str">
            <v/>
          </cell>
          <cell r="K573" t="str">
            <v/>
          </cell>
          <cell r="M573" t="str">
            <v/>
          </cell>
          <cell r="N573" t="str">
            <v/>
          </cell>
          <cell r="O573" t="str">
            <v/>
          </cell>
          <cell r="P573" t="str">
            <v/>
          </cell>
          <cell r="Q573">
            <v>2603207</v>
          </cell>
          <cell r="R573">
            <v>5694314</v>
          </cell>
          <cell r="S573">
            <v>40544</v>
          </cell>
        </row>
        <row r="574">
          <cell r="A574">
            <v>1500039</v>
          </cell>
          <cell r="B574" t="str">
            <v>--</v>
          </cell>
          <cell r="C574" t="str">
            <v>Boelerheide</v>
          </cell>
          <cell r="D574" t="str">
            <v>SF</v>
          </cell>
          <cell r="E574" t="str">
            <v>SN</v>
          </cell>
          <cell r="F574" t="str">
            <v/>
          </cell>
          <cell r="G574" t="str">
            <v/>
          </cell>
          <cell r="H574" t="str">
            <v/>
          </cell>
          <cell r="I574" t="str">
            <v/>
          </cell>
          <cell r="J574" t="str">
            <v/>
          </cell>
          <cell r="K574" t="str">
            <v/>
          </cell>
          <cell r="L574" t="str">
            <v/>
          </cell>
          <cell r="M574" t="str">
            <v/>
          </cell>
          <cell r="N574" t="str">
            <v/>
          </cell>
          <cell r="O574" t="str">
            <v/>
          </cell>
          <cell r="P574" t="str">
            <v/>
          </cell>
          <cell r="Q574">
            <v>2602526</v>
          </cell>
          <cell r="R574">
            <v>5694946</v>
          </cell>
          <cell r="S574">
            <v>40544</v>
          </cell>
        </row>
        <row r="575">
          <cell r="A575">
            <v>1500040</v>
          </cell>
          <cell r="B575">
            <v>15</v>
          </cell>
          <cell r="C575" t="str">
            <v>Boelerheide</v>
          </cell>
          <cell r="D575" t="str">
            <v>LF</v>
          </cell>
          <cell r="E575" t="str">
            <v>LW</v>
          </cell>
          <cell r="F575">
            <v>5</v>
          </cell>
          <cell r="G575" t="str">
            <v/>
          </cell>
          <cell r="H575" t="str">
            <v/>
          </cell>
          <cell r="I575" t="str">
            <v/>
          </cell>
          <cell r="J575" t="str">
            <v/>
          </cell>
          <cell r="K575" t="str">
            <v/>
          </cell>
          <cell r="L575" t="str">
            <v/>
          </cell>
          <cell r="M575" t="str">
            <v/>
          </cell>
          <cell r="N575" t="str">
            <v/>
          </cell>
          <cell r="O575" t="str">
            <v/>
          </cell>
          <cell r="P575" t="str">
            <v/>
          </cell>
          <cell r="Q575">
            <v>2601738</v>
          </cell>
          <cell r="R575">
            <v>5695616</v>
          </cell>
          <cell r="S575">
            <v>40544</v>
          </cell>
        </row>
        <row r="576">
          <cell r="A576">
            <v>1600001</v>
          </cell>
          <cell r="B576">
            <v>210</v>
          </cell>
          <cell r="C576" t="str">
            <v>Fley</v>
          </cell>
          <cell r="D576" t="str">
            <v>B</v>
          </cell>
          <cell r="E576" t="str">
            <v>W</v>
          </cell>
          <cell r="F576">
            <v>1</v>
          </cell>
          <cell r="G576" t="str">
            <v/>
          </cell>
          <cell r="H576" t="str">
            <v>I-II</v>
          </cell>
          <cell r="I576">
            <v>0.6</v>
          </cell>
          <cell r="J576">
            <v>30</v>
          </cell>
          <cell r="K576">
            <v>22</v>
          </cell>
          <cell r="L576" t="str">
            <v>mittlere Lage</v>
          </cell>
          <cell r="M576" t="str">
            <v/>
          </cell>
          <cell r="N576">
            <v>800</v>
          </cell>
          <cell r="O576" t="str">
            <v/>
          </cell>
          <cell r="P576" t="str">
            <v/>
          </cell>
          <cell r="Q576">
            <v>2603903</v>
          </cell>
          <cell r="R576">
            <v>5695813</v>
          </cell>
          <cell r="S576">
            <v>40544</v>
          </cell>
        </row>
        <row r="577">
          <cell r="A577">
            <v>1600002</v>
          </cell>
          <cell r="B577">
            <v>240</v>
          </cell>
          <cell r="C577" t="str">
            <v>Fley</v>
          </cell>
          <cell r="D577" t="str">
            <v>B</v>
          </cell>
          <cell r="E577" t="str">
            <v>W</v>
          </cell>
          <cell r="F577">
            <v>1</v>
          </cell>
          <cell r="G577" t="str">
            <v/>
          </cell>
          <cell r="H577" t="str">
            <v>I-III</v>
          </cell>
          <cell r="I577">
            <v>0.6</v>
          </cell>
          <cell r="J577">
            <v>25</v>
          </cell>
          <cell r="K577">
            <v>23</v>
          </cell>
          <cell r="L577" t="str">
            <v>mittlere Lage</v>
          </cell>
          <cell r="M577" t="str">
            <v/>
          </cell>
          <cell r="N577">
            <v>600</v>
          </cell>
          <cell r="O577" t="str">
            <v/>
          </cell>
          <cell r="P577" t="str">
            <v/>
          </cell>
          <cell r="Q577">
            <v>2604085</v>
          </cell>
          <cell r="R577">
            <v>5696159</v>
          </cell>
          <cell r="S577">
            <v>40544</v>
          </cell>
        </row>
        <row r="578">
          <cell r="A578">
            <v>1600003</v>
          </cell>
          <cell r="B578">
            <v>140</v>
          </cell>
          <cell r="C578" t="str">
            <v>Fley</v>
          </cell>
          <cell r="D578" t="str">
            <v>B</v>
          </cell>
          <cell r="E578" t="str">
            <v>MD</v>
          </cell>
          <cell r="F578">
            <v>2</v>
          </cell>
          <cell r="G578" t="str">
            <v/>
          </cell>
          <cell r="H578" t="str">
            <v>I-II</v>
          </cell>
          <cell r="I578">
            <v>0.6</v>
          </cell>
          <cell r="J578">
            <v>25</v>
          </cell>
          <cell r="K578" t="str">
            <v/>
          </cell>
          <cell r="L578" t="str">
            <v/>
          </cell>
          <cell r="M578" t="str">
            <v/>
          </cell>
          <cell r="N578">
            <v>600</v>
          </cell>
          <cell r="O578" t="str">
            <v/>
          </cell>
          <cell r="P578" t="str">
            <v/>
          </cell>
          <cell r="Q578">
            <v>2604372</v>
          </cell>
          <cell r="R578">
            <v>5696102</v>
          </cell>
          <cell r="S578">
            <v>40544</v>
          </cell>
        </row>
        <row r="579">
          <cell r="A579">
            <v>1600004</v>
          </cell>
          <cell r="B579">
            <v>175</v>
          </cell>
          <cell r="C579" t="str">
            <v>Fley</v>
          </cell>
          <cell r="D579" t="str">
            <v>B</v>
          </cell>
          <cell r="E579" t="str">
            <v>W</v>
          </cell>
          <cell r="F579">
            <v>1</v>
          </cell>
          <cell r="G579" t="str">
            <v/>
          </cell>
          <cell r="H579" t="str">
            <v>I-II</v>
          </cell>
          <cell r="I579">
            <v>0.5</v>
          </cell>
          <cell r="J579">
            <v>25</v>
          </cell>
          <cell r="K579">
            <v>23</v>
          </cell>
          <cell r="L579" t="str">
            <v>mittlere Lage</v>
          </cell>
          <cell r="M579" t="str">
            <v/>
          </cell>
          <cell r="N579">
            <v>700</v>
          </cell>
          <cell r="O579" t="str">
            <v/>
          </cell>
          <cell r="P579" t="str">
            <v/>
          </cell>
          <cell r="Q579">
            <v>2604432</v>
          </cell>
          <cell r="R579">
            <v>5695904</v>
          </cell>
          <cell r="S579">
            <v>40544</v>
          </cell>
        </row>
        <row r="580">
          <cell r="A580">
            <v>1600005</v>
          </cell>
          <cell r="B580">
            <v>200</v>
          </cell>
          <cell r="C580" t="str">
            <v>Fley</v>
          </cell>
          <cell r="D580" t="str">
            <v>B</v>
          </cell>
          <cell r="E580" t="str">
            <v>W</v>
          </cell>
          <cell r="F580">
            <v>1</v>
          </cell>
          <cell r="G580" t="str">
            <v/>
          </cell>
          <cell r="H580" t="str">
            <v>I-II</v>
          </cell>
          <cell r="I580">
            <v>1.3</v>
          </cell>
          <cell r="J580">
            <v>20</v>
          </cell>
          <cell r="K580">
            <v>17</v>
          </cell>
          <cell r="L580" t="str">
            <v>mittlere Lage</v>
          </cell>
          <cell r="M580" t="str">
            <v/>
          </cell>
          <cell r="N580">
            <v>200</v>
          </cell>
          <cell r="O580" t="str">
            <v/>
          </cell>
          <cell r="P580" t="str">
            <v/>
          </cell>
          <cell r="Q580">
            <v>2604519</v>
          </cell>
          <cell r="R580">
            <v>5695748</v>
          </cell>
          <cell r="S580">
            <v>40544</v>
          </cell>
        </row>
        <row r="581">
          <cell r="A581">
            <v>1600006</v>
          </cell>
          <cell r="B581">
            <v>175</v>
          </cell>
          <cell r="C581" t="str">
            <v>Fley</v>
          </cell>
          <cell r="D581" t="str">
            <v>B</v>
          </cell>
          <cell r="E581" t="str">
            <v>W</v>
          </cell>
          <cell r="F581">
            <v>1</v>
          </cell>
          <cell r="G581" t="str">
            <v/>
          </cell>
          <cell r="H581" t="str">
            <v>I-II</v>
          </cell>
          <cell r="I581">
            <v>0.5</v>
          </cell>
          <cell r="J581">
            <v>25</v>
          </cell>
          <cell r="K581">
            <v>17</v>
          </cell>
          <cell r="L581" t="str">
            <v>mittlere Lage</v>
          </cell>
          <cell r="M581" t="str">
            <v/>
          </cell>
          <cell r="N581">
            <v>700</v>
          </cell>
          <cell r="O581" t="str">
            <v>Entw</v>
          </cell>
          <cell r="P581" t="str">
            <v>EB</v>
          </cell>
          <cell r="Q581">
            <v>2604363</v>
          </cell>
          <cell r="R581">
            <v>5695625</v>
          </cell>
          <cell r="S581">
            <v>40544</v>
          </cell>
        </row>
        <row r="582">
          <cell r="A582">
            <v>1600007</v>
          </cell>
          <cell r="B582">
            <v>85</v>
          </cell>
          <cell r="C582" t="str">
            <v>Fley</v>
          </cell>
          <cell r="D582" t="str">
            <v>R</v>
          </cell>
          <cell r="E582" t="str">
            <v>W</v>
          </cell>
          <cell r="F582">
            <v>1</v>
          </cell>
          <cell r="G582" t="str">
            <v/>
          </cell>
          <cell r="H582" t="str">
            <v/>
          </cell>
          <cell r="I582" t="str">
            <v/>
          </cell>
          <cell r="J582" t="str">
            <v/>
          </cell>
          <cell r="K582" t="str">
            <v/>
          </cell>
          <cell r="L582" t="str">
            <v/>
          </cell>
          <cell r="M582" t="str">
            <v/>
          </cell>
          <cell r="N582" t="str">
            <v/>
          </cell>
          <cell r="O582" t="str">
            <v/>
          </cell>
          <cell r="P582" t="str">
            <v/>
          </cell>
          <cell r="Q582">
            <v>2604286</v>
          </cell>
          <cell r="R582">
            <v>5696002</v>
          </cell>
          <cell r="S582">
            <v>40544</v>
          </cell>
        </row>
        <row r="583">
          <cell r="A583">
            <v>1600008</v>
          </cell>
          <cell r="B583">
            <v>250</v>
          </cell>
          <cell r="C583" t="str">
            <v>Fley</v>
          </cell>
          <cell r="D583" t="str">
            <v>B</v>
          </cell>
          <cell r="E583" t="str">
            <v>W</v>
          </cell>
          <cell r="F583">
            <v>1</v>
          </cell>
          <cell r="G583" t="str">
            <v/>
          </cell>
          <cell r="H583" t="str">
            <v>I-II</v>
          </cell>
          <cell r="I583">
            <v>0.8</v>
          </cell>
          <cell r="J583">
            <v>25</v>
          </cell>
          <cell r="K583">
            <v>22</v>
          </cell>
          <cell r="L583" t="str">
            <v>mittlere Lage</v>
          </cell>
          <cell r="M583" t="str">
            <v/>
          </cell>
          <cell r="N583">
            <v>300</v>
          </cell>
          <cell r="O583" t="str">
            <v/>
          </cell>
          <cell r="P583" t="str">
            <v/>
          </cell>
          <cell r="Q583">
            <v>2603978</v>
          </cell>
          <cell r="R583">
            <v>5695991</v>
          </cell>
          <cell r="S583">
            <v>40544</v>
          </cell>
        </row>
        <row r="584">
          <cell r="A584">
            <v>1600009</v>
          </cell>
          <cell r="B584">
            <v>260</v>
          </cell>
          <cell r="C584" t="str">
            <v>Fley</v>
          </cell>
          <cell r="D584" t="str">
            <v>B</v>
          </cell>
          <cell r="E584" t="str">
            <v>W</v>
          </cell>
          <cell r="F584">
            <v>1</v>
          </cell>
          <cell r="G584" t="str">
            <v/>
          </cell>
          <cell r="H584" t="str">
            <v>II</v>
          </cell>
          <cell r="I584">
            <v>1</v>
          </cell>
          <cell r="J584">
            <v>20</v>
          </cell>
          <cell r="K584">
            <v>22</v>
          </cell>
          <cell r="L584" t="str">
            <v>mittlere Lage</v>
          </cell>
          <cell r="M584" t="str">
            <v/>
          </cell>
          <cell r="N584">
            <v>200</v>
          </cell>
          <cell r="O584" t="str">
            <v/>
          </cell>
          <cell r="P584" t="str">
            <v/>
          </cell>
          <cell r="Q584">
            <v>2604017</v>
          </cell>
          <cell r="R584">
            <v>5696076</v>
          </cell>
          <cell r="S584">
            <v>40544</v>
          </cell>
        </row>
        <row r="585">
          <cell r="A585">
            <v>1600010</v>
          </cell>
          <cell r="B585">
            <v>1</v>
          </cell>
          <cell r="C585" t="str">
            <v>Fley</v>
          </cell>
          <cell r="D585" t="str">
            <v>LF</v>
          </cell>
          <cell r="E585" t="str">
            <v>F</v>
          </cell>
          <cell r="F585">
            <v>4</v>
          </cell>
          <cell r="G585" t="str">
            <v/>
          </cell>
          <cell r="H585" t="str">
            <v/>
          </cell>
          <cell r="I585" t="str">
            <v/>
          </cell>
          <cell r="J585" t="str">
            <v/>
          </cell>
          <cell r="K585" t="str">
            <v/>
          </cell>
          <cell r="L585" t="str">
            <v/>
          </cell>
          <cell r="M585" t="str">
            <v/>
          </cell>
          <cell r="N585" t="str">
            <v/>
          </cell>
          <cell r="O585" t="str">
            <v/>
          </cell>
          <cell r="P585" t="str">
            <v/>
          </cell>
          <cell r="Q585">
            <v>2603560</v>
          </cell>
          <cell r="R585">
            <v>5695690</v>
          </cell>
          <cell r="S585">
            <v>40544</v>
          </cell>
        </row>
        <row r="586">
          <cell r="A586">
            <v>1600011</v>
          </cell>
          <cell r="B586">
            <v>1</v>
          </cell>
          <cell r="C586" t="str">
            <v>Fley</v>
          </cell>
          <cell r="D586" t="str">
            <v>LF</v>
          </cell>
          <cell r="E586" t="str">
            <v>F</v>
          </cell>
          <cell r="F586">
            <v>4</v>
          </cell>
          <cell r="G586" t="str">
            <v/>
          </cell>
          <cell r="H586" t="str">
            <v/>
          </cell>
          <cell r="I586" t="str">
            <v/>
          </cell>
          <cell r="J586" t="str">
            <v/>
          </cell>
          <cell r="K586" t="str">
            <v/>
          </cell>
          <cell r="L586" t="str">
            <v/>
          </cell>
          <cell r="M586" t="str">
            <v/>
          </cell>
          <cell r="N586" t="str">
            <v/>
          </cell>
          <cell r="O586" t="str">
            <v>Entw</v>
          </cell>
          <cell r="P586" t="str">
            <v>EB</v>
          </cell>
          <cell r="Q586">
            <v>2604436</v>
          </cell>
          <cell r="R586">
            <v>5695186</v>
          </cell>
          <cell r="S586">
            <v>40544</v>
          </cell>
        </row>
        <row r="587">
          <cell r="A587">
            <v>1600012</v>
          </cell>
          <cell r="B587">
            <v>2</v>
          </cell>
          <cell r="C587" t="str">
            <v>Fley</v>
          </cell>
          <cell r="D587" t="str">
            <v>LF</v>
          </cell>
          <cell r="E587" t="str">
            <v>LW</v>
          </cell>
          <cell r="F587">
            <v>5</v>
          </cell>
          <cell r="G587" t="str">
            <v/>
          </cell>
          <cell r="H587" t="str">
            <v/>
          </cell>
          <cell r="I587" t="str">
            <v/>
          </cell>
          <cell r="J587" t="str">
            <v/>
          </cell>
          <cell r="K587" t="str">
            <v/>
          </cell>
          <cell r="L587" t="str">
            <v/>
          </cell>
          <cell r="M587" t="str">
            <v/>
          </cell>
          <cell r="N587" t="str">
            <v/>
          </cell>
          <cell r="O587" t="str">
            <v>Entw</v>
          </cell>
          <cell r="P587" t="str">
            <v>EB</v>
          </cell>
          <cell r="Q587">
            <v>2604787</v>
          </cell>
          <cell r="R587">
            <v>5695092</v>
          </cell>
          <cell r="S587">
            <v>40544</v>
          </cell>
        </row>
        <row r="588">
          <cell r="A588">
            <v>1600013</v>
          </cell>
          <cell r="B588">
            <v>50</v>
          </cell>
          <cell r="C588" t="str">
            <v>Fley</v>
          </cell>
          <cell r="D588" t="str">
            <v>B</v>
          </cell>
          <cell r="E588" t="str">
            <v>W</v>
          </cell>
          <cell r="F588">
            <v>6</v>
          </cell>
          <cell r="G588" t="str">
            <v>ASB</v>
          </cell>
          <cell r="H588" t="str">
            <v>I-II</v>
          </cell>
          <cell r="I588" t="str">
            <v/>
          </cell>
          <cell r="J588" t="str">
            <v/>
          </cell>
          <cell r="K588" t="str">
            <v/>
          </cell>
          <cell r="L588" t="str">
            <v/>
          </cell>
          <cell r="M588" t="str">
            <v/>
          </cell>
          <cell r="N588">
            <v>1000</v>
          </cell>
          <cell r="O588" t="str">
            <v/>
          </cell>
          <cell r="P588" t="str">
            <v/>
          </cell>
          <cell r="Q588">
            <v>2603757</v>
          </cell>
          <cell r="R588">
            <v>5695604</v>
          </cell>
          <cell r="S588">
            <v>40544</v>
          </cell>
        </row>
        <row r="589">
          <cell r="A589">
            <v>1600014</v>
          </cell>
          <cell r="B589">
            <v>2</v>
          </cell>
          <cell r="C589" t="str">
            <v>Fley</v>
          </cell>
          <cell r="D589" t="str">
            <v>LF</v>
          </cell>
          <cell r="E589" t="str">
            <v>LW</v>
          </cell>
          <cell r="F589">
            <v>5</v>
          </cell>
          <cell r="G589" t="str">
            <v/>
          </cell>
          <cell r="H589" t="str">
            <v/>
          </cell>
          <cell r="I589" t="str">
            <v/>
          </cell>
          <cell r="J589" t="str">
            <v/>
          </cell>
          <cell r="K589" t="str">
            <v/>
          </cell>
          <cell r="L589" t="str">
            <v/>
          </cell>
          <cell r="M589" t="str">
            <v/>
          </cell>
          <cell r="N589" t="str">
            <v/>
          </cell>
          <cell r="O589" t="str">
            <v/>
          </cell>
          <cell r="P589" t="str">
            <v/>
          </cell>
          <cell r="Q589">
            <v>2604035</v>
          </cell>
          <cell r="R589">
            <v>5695810</v>
          </cell>
          <cell r="S589">
            <v>40544</v>
          </cell>
        </row>
        <row r="590">
          <cell r="A590">
            <v>1700001</v>
          </cell>
          <cell r="B590">
            <v>170</v>
          </cell>
          <cell r="C590" t="str">
            <v>Halden</v>
          </cell>
          <cell r="D590" t="str">
            <v>B</v>
          </cell>
          <cell r="E590" t="str">
            <v>W</v>
          </cell>
          <cell r="F590">
            <v>1</v>
          </cell>
          <cell r="G590" t="str">
            <v/>
          </cell>
          <cell r="H590" t="str">
            <v>I-II</v>
          </cell>
          <cell r="I590">
            <v>0.5</v>
          </cell>
          <cell r="J590">
            <v>25</v>
          </cell>
          <cell r="K590">
            <v>21</v>
          </cell>
          <cell r="L590" t="str">
            <v>mittlere Lage</v>
          </cell>
          <cell r="M590" t="str">
            <v/>
          </cell>
          <cell r="N590">
            <v>700</v>
          </cell>
          <cell r="O590" t="str">
            <v/>
          </cell>
          <cell r="P590" t="str">
            <v/>
          </cell>
          <cell r="Q590">
            <v>2604615</v>
          </cell>
          <cell r="R590">
            <v>5694165</v>
          </cell>
          <cell r="S590">
            <v>40544</v>
          </cell>
        </row>
        <row r="591">
          <cell r="A591">
            <v>1700002</v>
          </cell>
          <cell r="B591">
            <v>120</v>
          </cell>
          <cell r="C591" t="str">
            <v>Halden</v>
          </cell>
          <cell r="D591" t="str">
            <v>B</v>
          </cell>
          <cell r="E591" t="str">
            <v>W</v>
          </cell>
          <cell r="F591">
            <v>1</v>
          </cell>
          <cell r="G591" t="str">
            <v/>
          </cell>
          <cell r="H591" t="str">
            <v>I</v>
          </cell>
          <cell r="I591">
            <v>0.4</v>
          </cell>
          <cell r="J591">
            <v>30</v>
          </cell>
          <cell r="K591">
            <v>26</v>
          </cell>
          <cell r="L591" t="str">
            <v>gute Lage</v>
          </cell>
          <cell r="M591" t="str">
            <v/>
          </cell>
          <cell r="N591">
            <v>700</v>
          </cell>
          <cell r="O591" t="str">
            <v>Entw</v>
          </cell>
          <cell r="P591" t="str">
            <v>EB</v>
          </cell>
          <cell r="Q591">
            <v>2604756</v>
          </cell>
          <cell r="R591">
            <v>5694665</v>
          </cell>
          <cell r="S591">
            <v>40544</v>
          </cell>
        </row>
        <row r="592">
          <cell r="A592">
            <v>1700003</v>
          </cell>
          <cell r="B592">
            <v>205</v>
          </cell>
          <cell r="C592" t="str">
            <v>Halden</v>
          </cell>
          <cell r="D592" t="str">
            <v>B</v>
          </cell>
          <cell r="E592" t="str">
            <v>W</v>
          </cell>
          <cell r="F592">
            <v>1</v>
          </cell>
          <cell r="G592" t="str">
            <v/>
          </cell>
          <cell r="H592" t="str">
            <v>I-II</v>
          </cell>
          <cell r="I592">
            <v>0.5</v>
          </cell>
          <cell r="J592">
            <v>30</v>
          </cell>
          <cell r="K592">
            <v>25</v>
          </cell>
          <cell r="L592" t="str">
            <v>gute Lage</v>
          </cell>
          <cell r="M592" t="str">
            <v/>
          </cell>
          <cell r="N592">
            <v>700</v>
          </cell>
          <cell r="O592" t="str">
            <v>Entw</v>
          </cell>
          <cell r="P592" t="str">
            <v>EB</v>
          </cell>
          <cell r="Q592">
            <v>2605004</v>
          </cell>
          <cell r="R592">
            <v>5694573</v>
          </cell>
          <cell r="S592">
            <v>40544</v>
          </cell>
        </row>
        <row r="593">
          <cell r="A593">
            <v>1700004</v>
          </cell>
          <cell r="B593">
            <v>240</v>
          </cell>
          <cell r="C593" t="str">
            <v>Halden</v>
          </cell>
          <cell r="D593" t="str">
            <v>B</v>
          </cell>
          <cell r="E593" t="str">
            <v>W</v>
          </cell>
          <cell r="F593">
            <v>1</v>
          </cell>
          <cell r="G593" t="str">
            <v/>
          </cell>
          <cell r="H593" t="str">
            <v>I</v>
          </cell>
          <cell r="I593">
            <v>0.5</v>
          </cell>
          <cell r="J593">
            <v>25</v>
          </cell>
          <cell r="K593">
            <v>19</v>
          </cell>
          <cell r="L593" t="str">
            <v>mittlere Lage</v>
          </cell>
          <cell r="M593" t="str">
            <v/>
          </cell>
          <cell r="N593">
            <v>300</v>
          </cell>
          <cell r="O593" t="str">
            <v>Entw</v>
          </cell>
          <cell r="P593" t="str">
            <v>EB</v>
          </cell>
          <cell r="Q593">
            <v>2605193</v>
          </cell>
          <cell r="R593">
            <v>5694828</v>
          </cell>
          <cell r="S593">
            <v>40544</v>
          </cell>
        </row>
        <row r="594">
          <cell r="A594">
            <v>1700005</v>
          </cell>
          <cell r="B594">
            <v>180</v>
          </cell>
          <cell r="C594" t="str">
            <v>Halden</v>
          </cell>
          <cell r="D594" t="str">
            <v>B</v>
          </cell>
          <cell r="E594" t="str">
            <v>W</v>
          </cell>
          <cell r="F594">
            <v>1</v>
          </cell>
          <cell r="G594" t="str">
            <v/>
          </cell>
          <cell r="H594" t="str">
            <v>I</v>
          </cell>
          <cell r="I594">
            <v>0.4</v>
          </cell>
          <cell r="J594">
            <v>30</v>
          </cell>
          <cell r="K594">
            <v>24</v>
          </cell>
          <cell r="L594" t="str">
            <v>gute Lage</v>
          </cell>
          <cell r="M594" t="str">
            <v/>
          </cell>
          <cell r="N594">
            <v>900</v>
          </cell>
          <cell r="O594" t="str">
            <v>Entw</v>
          </cell>
          <cell r="P594" t="str">
            <v>EB</v>
          </cell>
          <cell r="Q594">
            <v>2605280</v>
          </cell>
          <cell r="R594">
            <v>5694638</v>
          </cell>
          <cell r="S594">
            <v>40544</v>
          </cell>
        </row>
        <row r="595">
          <cell r="A595">
            <v>1700006</v>
          </cell>
          <cell r="B595">
            <v>200</v>
          </cell>
          <cell r="C595" t="str">
            <v>Halden</v>
          </cell>
          <cell r="D595" t="str">
            <v>B</v>
          </cell>
          <cell r="E595" t="str">
            <v>MI</v>
          </cell>
          <cell r="F595">
            <v>2</v>
          </cell>
          <cell r="G595" t="str">
            <v/>
          </cell>
          <cell r="H595" t="str">
            <v>II-III</v>
          </cell>
          <cell r="I595">
            <v>1.2</v>
          </cell>
          <cell r="J595">
            <v>25</v>
          </cell>
          <cell r="K595" t="str">
            <v/>
          </cell>
          <cell r="L595" t="str">
            <v/>
          </cell>
          <cell r="M595" t="str">
            <v/>
          </cell>
          <cell r="N595" t="str">
            <v/>
          </cell>
          <cell r="O595" t="str">
            <v>Entw</v>
          </cell>
          <cell r="P595" t="str">
            <v>EB</v>
          </cell>
          <cell r="Q595">
            <v>2605428</v>
          </cell>
          <cell r="R595">
            <v>5694569</v>
          </cell>
          <cell r="S595">
            <v>40544</v>
          </cell>
        </row>
        <row r="596">
          <cell r="A596">
            <v>1700007</v>
          </cell>
          <cell r="B596">
            <v>175</v>
          </cell>
          <cell r="C596" t="str">
            <v>Halden</v>
          </cell>
          <cell r="D596" t="str">
            <v>B</v>
          </cell>
          <cell r="E596" t="str">
            <v>W</v>
          </cell>
          <cell r="F596">
            <v>1</v>
          </cell>
          <cell r="G596" t="str">
            <v/>
          </cell>
          <cell r="H596" t="str">
            <v>I-II</v>
          </cell>
          <cell r="I596">
            <v>0.5</v>
          </cell>
          <cell r="J596">
            <v>25</v>
          </cell>
          <cell r="K596">
            <v>24</v>
          </cell>
          <cell r="L596" t="str">
            <v>gute Lage</v>
          </cell>
          <cell r="M596" t="str">
            <v/>
          </cell>
          <cell r="N596">
            <v>700</v>
          </cell>
          <cell r="O596" t="str">
            <v>Entw</v>
          </cell>
          <cell r="P596" t="str">
            <v>EB</v>
          </cell>
          <cell r="Q596">
            <v>2605340</v>
          </cell>
          <cell r="R596">
            <v>5694281</v>
          </cell>
          <cell r="S596">
            <v>40544</v>
          </cell>
        </row>
        <row r="597">
          <cell r="A597">
            <v>1700008</v>
          </cell>
          <cell r="B597">
            <v>240</v>
          </cell>
          <cell r="C597" t="str">
            <v>Halden</v>
          </cell>
          <cell r="D597" t="str">
            <v>B</v>
          </cell>
          <cell r="E597" t="str">
            <v>W</v>
          </cell>
          <cell r="F597">
            <v>1</v>
          </cell>
          <cell r="G597" t="str">
            <v/>
          </cell>
          <cell r="H597" t="str">
            <v>I</v>
          </cell>
          <cell r="I597">
            <v>0.6</v>
          </cell>
          <cell r="J597">
            <v>25</v>
          </cell>
          <cell r="K597">
            <v>24</v>
          </cell>
          <cell r="L597" t="str">
            <v>gute Lage</v>
          </cell>
          <cell r="M597" t="str">
            <v/>
          </cell>
          <cell r="N597">
            <v>500</v>
          </cell>
          <cell r="O597" t="str">
            <v>Entw</v>
          </cell>
          <cell r="P597" t="str">
            <v>EB</v>
          </cell>
          <cell r="Q597">
            <v>2605578</v>
          </cell>
          <cell r="R597">
            <v>5694188</v>
          </cell>
          <cell r="S597">
            <v>40544</v>
          </cell>
        </row>
        <row r="598">
          <cell r="A598">
            <v>1700009</v>
          </cell>
          <cell r="B598">
            <v>240</v>
          </cell>
          <cell r="C598" t="str">
            <v>Halden</v>
          </cell>
          <cell r="D598" t="str">
            <v>B</v>
          </cell>
          <cell r="E598" t="str">
            <v>W</v>
          </cell>
          <cell r="F598">
            <v>1</v>
          </cell>
          <cell r="G598" t="str">
            <v/>
          </cell>
          <cell r="H598" t="str">
            <v>I</v>
          </cell>
          <cell r="I598">
            <v>0.6</v>
          </cell>
          <cell r="J598">
            <v>25</v>
          </cell>
          <cell r="K598">
            <v>22</v>
          </cell>
          <cell r="L598" t="str">
            <v>mittlere Lage</v>
          </cell>
          <cell r="M598" t="str">
            <v/>
          </cell>
          <cell r="N598">
            <v>300</v>
          </cell>
          <cell r="O598" t="str">
            <v>Entw</v>
          </cell>
          <cell r="P598" t="str">
            <v>EB</v>
          </cell>
          <cell r="Q598">
            <v>2605682</v>
          </cell>
          <cell r="R598">
            <v>5694321</v>
          </cell>
          <cell r="S598">
            <v>40544</v>
          </cell>
        </row>
        <row r="599">
          <cell r="A599">
            <v>1700010</v>
          </cell>
          <cell r="B599">
            <v>180</v>
          </cell>
          <cell r="C599" t="str">
            <v>Halden</v>
          </cell>
          <cell r="D599" t="str">
            <v>B</v>
          </cell>
          <cell r="E599" t="str">
            <v>W</v>
          </cell>
          <cell r="F599">
            <v>1</v>
          </cell>
          <cell r="G599" t="str">
            <v/>
          </cell>
          <cell r="H599" t="str">
            <v>I</v>
          </cell>
          <cell r="I599">
            <v>0.4</v>
          </cell>
          <cell r="J599">
            <v>30</v>
          </cell>
          <cell r="K599">
            <v>27</v>
          </cell>
          <cell r="L599" t="str">
            <v>gute Lage</v>
          </cell>
          <cell r="M599" t="str">
            <v/>
          </cell>
          <cell r="N599">
            <v>1000</v>
          </cell>
          <cell r="O599" t="str">
            <v>Entw</v>
          </cell>
          <cell r="P599" t="str">
            <v>EB</v>
          </cell>
          <cell r="Q599">
            <v>2605636</v>
          </cell>
          <cell r="R599">
            <v>5694618</v>
          </cell>
          <cell r="S599">
            <v>40544</v>
          </cell>
        </row>
        <row r="600">
          <cell r="A600">
            <v>1700011</v>
          </cell>
          <cell r="B600">
            <v>200</v>
          </cell>
          <cell r="C600" t="str">
            <v>Halden</v>
          </cell>
          <cell r="D600" t="str">
            <v>B</v>
          </cell>
          <cell r="E600" t="str">
            <v>W</v>
          </cell>
          <cell r="F600">
            <v>1</v>
          </cell>
          <cell r="G600" t="str">
            <v/>
          </cell>
          <cell r="H600" t="str">
            <v>I</v>
          </cell>
          <cell r="I600">
            <v>0.6</v>
          </cell>
          <cell r="J600">
            <v>20</v>
          </cell>
          <cell r="K600">
            <v>18</v>
          </cell>
          <cell r="L600" t="str">
            <v>mittlere Lage</v>
          </cell>
          <cell r="M600" t="str">
            <v/>
          </cell>
          <cell r="N600">
            <v>200</v>
          </cell>
          <cell r="O600" t="str">
            <v>Entw</v>
          </cell>
          <cell r="P600" t="str">
            <v>EB</v>
          </cell>
          <cell r="Q600">
            <v>2605770</v>
          </cell>
          <cell r="R600">
            <v>5694667</v>
          </cell>
          <cell r="S600">
            <v>40544</v>
          </cell>
        </row>
        <row r="601">
          <cell r="A601">
            <v>1700012</v>
          </cell>
          <cell r="B601">
            <v>255</v>
          </cell>
          <cell r="C601" t="str">
            <v>Halden</v>
          </cell>
          <cell r="D601" t="str">
            <v>B</v>
          </cell>
          <cell r="E601" t="str">
            <v>W</v>
          </cell>
          <cell r="F601">
            <v>1</v>
          </cell>
          <cell r="G601" t="str">
            <v/>
          </cell>
          <cell r="H601" t="str">
            <v>I</v>
          </cell>
          <cell r="I601">
            <v>0.5</v>
          </cell>
          <cell r="J601">
            <v>25</v>
          </cell>
          <cell r="K601">
            <v>19</v>
          </cell>
          <cell r="L601" t="str">
            <v>mittlere Lage</v>
          </cell>
          <cell r="M601" t="str">
            <v/>
          </cell>
          <cell r="N601">
            <v>300</v>
          </cell>
          <cell r="O601" t="str">
            <v>Entw</v>
          </cell>
          <cell r="P601" t="str">
            <v>EB</v>
          </cell>
          <cell r="Q601">
            <v>2605489</v>
          </cell>
          <cell r="R601">
            <v>5694824</v>
          </cell>
          <cell r="S601">
            <v>40544</v>
          </cell>
        </row>
        <row r="602">
          <cell r="A602">
            <v>1700013</v>
          </cell>
          <cell r="B602">
            <v>75</v>
          </cell>
          <cell r="C602" t="str">
            <v>Halden</v>
          </cell>
          <cell r="D602" t="str">
            <v>B</v>
          </cell>
          <cell r="E602" t="str">
            <v>MI</v>
          </cell>
          <cell r="F602">
            <v>2</v>
          </cell>
          <cell r="G602" t="str">
            <v/>
          </cell>
          <cell r="H602" t="str">
            <v>II-III</v>
          </cell>
          <cell r="I602">
            <v>1</v>
          </cell>
          <cell r="J602" t="str">
            <v/>
          </cell>
          <cell r="K602" t="str">
            <v/>
          </cell>
          <cell r="L602" t="str">
            <v/>
          </cell>
          <cell r="M602" t="str">
            <v/>
          </cell>
          <cell r="N602" t="str">
            <v/>
          </cell>
          <cell r="O602" t="str">
            <v>Entw</v>
          </cell>
          <cell r="P602" t="str">
            <v>EB</v>
          </cell>
          <cell r="Q602">
            <v>2605477</v>
          </cell>
          <cell r="R602">
            <v>5694968</v>
          </cell>
          <cell r="S602">
            <v>40544</v>
          </cell>
        </row>
        <row r="603">
          <cell r="A603">
            <v>1700014</v>
          </cell>
          <cell r="B603">
            <v>45</v>
          </cell>
          <cell r="C603" t="str">
            <v>Halden</v>
          </cell>
          <cell r="D603" t="str">
            <v>B</v>
          </cell>
          <cell r="E603" t="str">
            <v>G</v>
          </cell>
          <cell r="F603">
            <v>3</v>
          </cell>
          <cell r="G603" t="str">
            <v/>
          </cell>
          <cell r="H603" t="str">
            <v/>
          </cell>
          <cell r="I603" t="str">
            <v/>
          </cell>
          <cell r="J603" t="str">
            <v/>
          </cell>
          <cell r="K603">
            <v>15</v>
          </cell>
          <cell r="L603" t="str">
            <v>einfache Lage</v>
          </cell>
          <cell r="M603" t="str">
            <v/>
          </cell>
          <cell r="N603">
            <v>5000</v>
          </cell>
          <cell r="O603" t="str">
            <v>Entw</v>
          </cell>
          <cell r="P603" t="str">
            <v>EB</v>
          </cell>
          <cell r="Q603">
            <v>2606023</v>
          </cell>
          <cell r="R603">
            <v>5694743</v>
          </cell>
          <cell r="S603">
            <v>40544</v>
          </cell>
        </row>
        <row r="604">
          <cell r="A604">
            <v>1700015</v>
          </cell>
          <cell r="B604">
            <v>190</v>
          </cell>
          <cell r="C604" t="str">
            <v>Halden</v>
          </cell>
          <cell r="D604" t="str">
            <v>B</v>
          </cell>
          <cell r="E604" t="str">
            <v>W</v>
          </cell>
          <cell r="F604">
            <v>2</v>
          </cell>
          <cell r="G604" t="str">
            <v/>
          </cell>
          <cell r="H604" t="str">
            <v>I-II</v>
          </cell>
          <cell r="I604">
            <v>1</v>
          </cell>
          <cell r="J604">
            <v>30</v>
          </cell>
          <cell r="K604">
            <v>21</v>
          </cell>
          <cell r="L604" t="str">
            <v>mittlere Lage</v>
          </cell>
          <cell r="M604" t="str">
            <v/>
          </cell>
          <cell r="N604" t="str">
            <v/>
          </cell>
          <cell r="O604" t="str">
            <v>Entw</v>
          </cell>
          <cell r="P604" t="str">
            <v>EB</v>
          </cell>
          <cell r="Q604">
            <v>2605792</v>
          </cell>
          <cell r="R604">
            <v>5694374</v>
          </cell>
          <cell r="S604">
            <v>40544</v>
          </cell>
        </row>
        <row r="605">
          <cell r="A605">
            <v>1700016</v>
          </cell>
          <cell r="B605">
            <v>50</v>
          </cell>
          <cell r="C605" t="str">
            <v>Halden</v>
          </cell>
          <cell r="D605" t="str">
            <v>B</v>
          </cell>
          <cell r="E605" t="str">
            <v>G</v>
          </cell>
          <cell r="F605">
            <v>3</v>
          </cell>
          <cell r="G605" t="str">
            <v/>
          </cell>
          <cell r="H605" t="str">
            <v/>
          </cell>
          <cell r="I605" t="str">
            <v/>
          </cell>
          <cell r="J605" t="str">
            <v/>
          </cell>
          <cell r="K605">
            <v>23</v>
          </cell>
          <cell r="L605" t="str">
            <v>mittlere Lage</v>
          </cell>
          <cell r="M605" t="str">
            <v/>
          </cell>
          <cell r="N605">
            <v>5000</v>
          </cell>
          <cell r="O605" t="str">
            <v>Entw</v>
          </cell>
          <cell r="P605" t="str">
            <v>EB</v>
          </cell>
          <cell r="Q605">
            <v>2605025</v>
          </cell>
          <cell r="R605">
            <v>5695249</v>
          </cell>
          <cell r="S605">
            <v>40544</v>
          </cell>
        </row>
        <row r="606">
          <cell r="A606">
            <v>1700017</v>
          </cell>
          <cell r="B606">
            <v>50</v>
          </cell>
          <cell r="C606" t="str">
            <v>Halden</v>
          </cell>
          <cell r="D606" t="str">
            <v>B</v>
          </cell>
          <cell r="E606" t="str">
            <v>G</v>
          </cell>
          <cell r="F606">
            <v>3</v>
          </cell>
          <cell r="G606" t="str">
            <v/>
          </cell>
          <cell r="H606" t="str">
            <v/>
          </cell>
          <cell r="I606" t="str">
            <v/>
          </cell>
          <cell r="J606" t="str">
            <v/>
          </cell>
          <cell r="K606">
            <v>20</v>
          </cell>
          <cell r="L606" t="str">
            <v>mittlere Lage</v>
          </cell>
          <cell r="M606" t="str">
            <v/>
          </cell>
          <cell r="N606">
            <v>5000</v>
          </cell>
          <cell r="O606" t="str">
            <v/>
          </cell>
          <cell r="P606" t="str">
            <v/>
          </cell>
          <cell r="Q606">
            <v>2604619</v>
          </cell>
          <cell r="R606">
            <v>5695605</v>
          </cell>
          <cell r="S606">
            <v>40544</v>
          </cell>
        </row>
        <row r="607">
          <cell r="A607">
            <v>1700018</v>
          </cell>
          <cell r="B607">
            <v>25</v>
          </cell>
          <cell r="C607" t="str">
            <v>Halden</v>
          </cell>
          <cell r="D607" t="str">
            <v>B</v>
          </cell>
          <cell r="E607" t="str">
            <v>G</v>
          </cell>
          <cell r="F607">
            <v>3</v>
          </cell>
          <cell r="G607" t="str">
            <v/>
          </cell>
          <cell r="H607" t="str">
            <v/>
          </cell>
          <cell r="I607" t="str">
            <v/>
          </cell>
          <cell r="J607" t="str">
            <v/>
          </cell>
          <cell r="K607">
            <v>24</v>
          </cell>
          <cell r="L607" t="str">
            <v>gute Lage</v>
          </cell>
          <cell r="M607" t="str">
            <v/>
          </cell>
          <cell r="N607">
            <v>80000</v>
          </cell>
          <cell r="O607" t="str">
            <v>Entw</v>
          </cell>
          <cell r="P607" t="str">
            <v>EB</v>
          </cell>
          <cell r="Q607">
            <v>2605095</v>
          </cell>
          <cell r="R607">
            <v>5695630</v>
          </cell>
          <cell r="S607">
            <v>40544</v>
          </cell>
        </row>
        <row r="608">
          <cell r="A608">
            <v>1700019</v>
          </cell>
          <cell r="B608">
            <v>40</v>
          </cell>
          <cell r="C608" t="str">
            <v>Halden</v>
          </cell>
          <cell r="D608" t="str">
            <v>B</v>
          </cell>
          <cell r="E608" t="str">
            <v>G</v>
          </cell>
          <cell r="F608">
            <v>3</v>
          </cell>
          <cell r="G608" t="str">
            <v/>
          </cell>
          <cell r="H608" t="str">
            <v/>
          </cell>
          <cell r="I608" t="str">
            <v/>
          </cell>
          <cell r="J608" t="str">
            <v/>
          </cell>
          <cell r="K608">
            <v>11</v>
          </cell>
          <cell r="L608" t="str">
            <v>einfache Lage</v>
          </cell>
          <cell r="M608" t="str">
            <v/>
          </cell>
          <cell r="N608">
            <v>2500</v>
          </cell>
          <cell r="O608" t="str">
            <v>Entw</v>
          </cell>
          <cell r="P608" t="str">
            <v>EB</v>
          </cell>
          <cell r="Q608">
            <v>2605570</v>
          </cell>
          <cell r="R608">
            <v>5695421</v>
          </cell>
          <cell r="S608">
            <v>40544</v>
          </cell>
        </row>
        <row r="609">
          <cell r="A609">
            <v>1700020</v>
          </cell>
          <cell r="B609">
            <v>200</v>
          </cell>
          <cell r="C609" t="str">
            <v>Halden</v>
          </cell>
          <cell r="D609" t="str">
            <v>B</v>
          </cell>
          <cell r="E609" t="str">
            <v>W</v>
          </cell>
          <cell r="F609">
            <v>1</v>
          </cell>
          <cell r="G609" t="str">
            <v/>
          </cell>
          <cell r="H609" t="str">
            <v>I-II</v>
          </cell>
          <cell r="I609">
            <v>0.8</v>
          </cell>
          <cell r="J609">
            <v>25</v>
          </cell>
          <cell r="K609">
            <v>22</v>
          </cell>
          <cell r="L609" t="str">
            <v>mittlere Lage</v>
          </cell>
          <cell r="M609" t="str">
            <v/>
          </cell>
          <cell r="N609">
            <v>600</v>
          </cell>
          <cell r="O609" t="str">
            <v>Entw</v>
          </cell>
          <cell r="P609" t="str">
            <v>EB</v>
          </cell>
          <cell r="Q609">
            <v>2605468</v>
          </cell>
          <cell r="R609">
            <v>5694364</v>
          </cell>
          <cell r="S609">
            <v>40544</v>
          </cell>
        </row>
        <row r="610">
          <cell r="A610">
            <v>1700021</v>
          </cell>
          <cell r="B610">
            <v>215</v>
          </cell>
          <cell r="C610" t="str">
            <v>Halden</v>
          </cell>
          <cell r="D610" t="str">
            <v>B</v>
          </cell>
          <cell r="E610" t="str">
            <v>W</v>
          </cell>
          <cell r="F610">
            <v>1</v>
          </cell>
          <cell r="G610" t="str">
            <v/>
          </cell>
          <cell r="H610" t="str">
            <v>I</v>
          </cell>
          <cell r="I610">
            <v>0.4</v>
          </cell>
          <cell r="J610">
            <v>25</v>
          </cell>
          <cell r="K610">
            <v>21</v>
          </cell>
          <cell r="L610" t="str">
            <v>mittlere Lage</v>
          </cell>
          <cell r="M610" t="str">
            <v/>
          </cell>
          <cell r="N610">
            <v>500</v>
          </cell>
          <cell r="O610" t="str">
            <v>Entw</v>
          </cell>
          <cell r="P610" t="str">
            <v>EB</v>
          </cell>
          <cell r="Q610">
            <v>2604885</v>
          </cell>
          <cell r="R610">
            <v>5694417</v>
          </cell>
          <cell r="S610">
            <v>40544</v>
          </cell>
        </row>
        <row r="611">
          <cell r="A611">
            <v>1700022</v>
          </cell>
          <cell r="B611">
            <v>170</v>
          </cell>
          <cell r="C611" t="str">
            <v>Halden</v>
          </cell>
          <cell r="D611" t="str">
            <v>B</v>
          </cell>
          <cell r="E611" t="str">
            <v>MI</v>
          </cell>
          <cell r="F611">
            <v>2</v>
          </cell>
          <cell r="G611" t="str">
            <v/>
          </cell>
          <cell r="H611" t="str">
            <v>I-II</v>
          </cell>
          <cell r="I611">
            <v>0.5</v>
          </cell>
          <cell r="J611">
            <v>25</v>
          </cell>
          <cell r="K611" t="str">
            <v/>
          </cell>
          <cell r="L611" t="str">
            <v/>
          </cell>
          <cell r="M611" t="str">
            <v/>
          </cell>
          <cell r="N611">
            <v>600</v>
          </cell>
          <cell r="O611" t="str">
            <v>Entw</v>
          </cell>
          <cell r="P611" t="str">
            <v>EB</v>
          </cell>
          <cell r="Q611">
            <v>2605773</v>
          </cell>
          <cell r="R611">
            <v>5694930</v>
          </cell>
          <cell r="S611">
            <v>40544</v>
          </cell>
        </row>
        <row r="612">
          <cell r="A612">
            <v>1700023</v>
          </cell>
          <cell r="B612">
            <v>1</v>
          </cell>
          <cell r="C612" t="str">
            <v>Halden</v>
          </cell>
          <cell r="D612" t="str">
            <v>LF</v>
          </cell>
          <cell r="E612" t="str">
            <v>F</v>
          </cell>
          <cell r="F612">
            <v>4</v>
          </cell>
          <cell r="G612" t="str">
            <v/>
          </cell>
          <cell r="H612" t="str">
            <v/>
          </cell>
          <cell r="I612" t="str">
            <v/>
          </cell>
          <cell r="J612" t="str">
            <v/>
          </cell>
          <cell r="K612" t="str">
            <v/>
          </cell>
          <cell r="L612" t="str">
            <v/>
          </cell>
          <cell r="M612" t="str">
            <v/>
          </cell>
          <cell r="N612" t="str">
            <v/>
          </cell>
          <cell r="O612" t="str">
            <v>Entw</v>
          </cell>
          <cell r="P612" t="str">
            <v>EB</v>
          </cell>
          <cell r="Q612">
            <v>2605557</v>
          </cell>
          <cell r="R612">
            <v>5694068</v>
          </cell>
          <cell r="S612">
            <v>40544</v>
          </cell>
        </row>
        <row r="613">
          <cell r="A613">
            <v>1700024</v>
          </cell>
          <cell r="B613" t="str">
            <v>--</v>
          </cell>
          <cell r="C613" t="str">
            <v>Halden</v>
          </cell>
          <cell r="D613" t="str">
            <v>SF</v>
          </cell>
          <cell r="E613" t="str">
            <v>SN</v>
          </cell>
          <cell r="F613" t="str">
            <v/>
          </cell>
          <cell r="G613" t="str">
            <v/>
          </cell>
          <cell r="H613" t="str">
            <v/>
          </cell>
          <cell r="I613" t="str">
            <v/>
          </cell>
          <cell r="J613" t="str">
            <v/>
          </cell>
          <cell r="K613" t="str">
            <v/>
          </cell>
          <cell r="L613" t="str">
            <v/>
          </cell>
          <cell r="M613" t="str">
            <v/>
          </cell>
          <cell r="N613" t="str">
            <v/>
          </cell>
          <cell r="O613" t="str">
            <v>Entw</v>
          </cell>
          <cell r="P613" t="str">
            <v>EB</v>
          </cell>
          <cell r="Q613">
            <v>2605059</v>
          </cell>
          <cell r="R613">
            <v>5694438</v>
          </cell>
          <cell r="S613">
            <v>40544</v>
          </cell>
        </row>
        <row r="614">
          <cell r="A614">
            <v>1700025</v>
          </cell>
          <cell r="B614">
            <v>15</v>
          </cell>
          <cell r="C614" t="str">
            <v>Halden</v>
          </cell>
          <cell r="D614" t="str">
            <v>LF</v>
          </cell>
          <cell r="E614" t="str">
            <v>LW</v>
          </cell>
          <cell r="F614">
            <v>5</v>
          </cell>
          <cell r="G614" t="str">
            <v/>
          </cell>
          <cell r="H614" t="str">
            <v/>
          </cell>
          <cell r="I614" t="str">
            <v/>
          </cell>
          <cell r="J614" t="str">
            <v/>
          </cell>
          <cell r="K614" t="str">
            <v/>
          </cell>
          <cell r="M614" t="str">
            <v/>
          </cell>
          <cell r="N614" t="str">
            <v/>
          </cell>
          <cell r="O614" t="str">
            <v>Entw</v>
          </cell>
          <cell r="P614" t="str">
            <v>EB</v>
          </cell>
          <cell r="Q614">
            <v>2605869</v>
          </cell>
          <cell r="R614">
            <v>5694448</v>
          </cell>
          <cell r="S614">
            <v>40544</v>
          </cell>
        </row>
        <row r="615">
          <cell r="A615">
            <v>1700026</v>
          </cell>
          <cell r="B615" t="str">
            <v>--</v>
          </cell>
          <cell r="C615" t="str">
            <v>Halden</v>
          </cell>
          <cell r="D615" t="str">
            <v>SF</v>
          </cell>
          <cell r="E615" t="str">
            <v>SN</v>
          </cell>
          <cell r="F615" t="str">
            <v/>
          </cell>
          <cell r="G615" t="str">
            <v/>
          </cell>
          <cell r="H615" t="str">
            <v/>
          </cell>
          <cell r="I615" t="str">
            <v/>
          </cell>
          <cell r="J615" t="str">
            <v/>
          </cell>
          <cell r="K615" t="str">
            <v/>
          </cell>
          <cell r="L615" t="str">
            <v/>
          </cell>
          <cell r="M615" t="str">
            <v/>
          </cell>
          <cell r="N615" t="str">
            <v/>
          </cell>
          <cell r="O615" t="str">
            <v>Entw</v>
          </cell>
          <cell r="P615" t="str">
            <v>EB</v>
          </cell>
          <cell r="Q615">
            <v>2606000</v>
          </cell>
          <cell r="R615">
            <v>5694560</v>
          </cell>
          <cell r="S615">
            <v>40544</v>
          </cell>
        </row>
        <row r="616">
          <cell r="A616">
            <v>1800001</v>
          </cell>
          <cell r="B616">
            <v>100</v>
          </cell>
          <cell r="C616" t="str">
            <v>Herbeck</v>
          </cell>
          <cell r="D616" t="str">
            <v>B</v>
          </cell>
          <cell r="E616" t="str">
            <v>W</v>
          </cell>
          <cell r="F616">
            <v>1</v>
          </cell>
          <cell r="G616" t="str">
            <v/>
          </cell>
          <cell r="H616" t="str">
            <v>I-II</v>
          </cell>
          <cell r="I616">
            <v>1</v>
          </cell>
          <cell r="J616">
            <v>20</v>
          </cell>
          <cell r="K616">
            <v>16</v>
          </cell>
          <cell r="L616" t="str">
            <v>mittlere Lage</v>
          </cell>
          <cell r="M616" t="str">
            <v/>
          </cell>
          <cell r="N616" t="str">
            <v/>
          </cell>
          <cell r="O616" t="str">
            <v>Entw</v>
          </cell>
          <cell r="P616" t="str">
            <v>EU</v>
          </cell>
          <cell r="Q616">
            <v>2606713</v>
          </cell>
          <cell r="R616">
            <v>5693964</v>
          </cell>
          <cell r="S616">
            <v>40544</v>
          </cell>
        </row>
        <row r="617">
          <cell r="A617">
            <v>1800002</v>
          </cell>
          <cell r="B617">
            <v>65</v>
          </cell>
          <cell r="C617" t="str">
            <v>Herbeck</v>
          </cell>
          <cell r="D617" t="str">
            <v>B</v>
          </cell>
          <cell r="E617" t="str">
            <v>W</v>
          </cell>
          <cell r="F617">
            <v>1</v>
          </cell>
          <cell r="G617" t="str">
            <v/>
          </cell>
          <cell r="H617" t="str">
            <v>I-II</v>
          </cell>
          <cell r="I617">
            <v>0.7</v>
          </cell>
          <cell r="J617">
            <v>20</v>
          </cell>
          <cell r="K617">
            <v>14</v>
          </cell>
          <cell r="L617" t="str">
            <v>einfache Lage</v>
          </cell>
          <cell r="M617" t="str">
            <v/>
          </cell>
          <cell r="N617">
            <v>800</v>
          </cell>
          <cell r="O617" t="str">
            <v/>
          </cell>
          <cell r="P617" t="str">
            <v/>
          </cell>
          <cell r="Q617">
            <v>2606550</v>
          </cell>
          <cell r="R617">
            <v>5693827</v>
          </cell>
          <cell r="S617">
            <v>40544</v>
          </cell>
        </row>
        <row r="618">
          <cell r="A618">
            <v>1800003</v>
          </cell>
          <cell r="B618">
            <v>90</v>
          </cell>
          <cell r="C618" t="str">
            <v>Herbeck</v>
          </cell>
          <cell r="D618" t="str">
            <v>B</v>
          </cell>
          <cell r="E618" t="str">
            <v>W</v>
          </cell>
          <cell r="F618">
            <v>2</v>
          </cell>
          <cell r="G618" t="str">
            <v/>
          </cell>
          <cell r="H618" t="str">
            <v>II-III</v>
          </cell>
          <cell r="I618">
            <v>1</v>
          </cell>
          <cell r="J618">
            <v>25</v>
          </cell>
          <cell r="K618">
            <v>14</v>
          </cell>
          <cell r="L618" t="str">
            <v>einfache Lage</v>
          </cell>
          <cell r="M618" t="str">
            <v/>
          </cell>
          <cell r="N618" t="str">
            <v/>
          </cell>
          <cell r="O618" t="str">
            <v/>
          </cell>
          <cell r="P618" t="str">
            <v/>
          </cell>
          <cell r="Q618">
            <v>2606520</v>
          </cell>
          <cell r="R618">
            <v>5693595</v>
          </cell>
          <cell r="S618">
            <v>40544</v>
          </cell>
        </row>
        <row r="619">
          <cell r="A619">
            <v>1800004</v>
          </cell>
          <cell r="B619">
            <v>110</v>
          </cell>
          <cell r="C619" t="str">
            <v>Herbeck</v>
          </cell>
          <cell r="D619" t="str">
            <v>B</v>
          </cell>
          <cell r="E619" t="str">
            <v>W</v>
          </cell>
          <cell r="F619">
            <v>1</v>
          </cell>
          <cell r="G619" t="str">
            <v/>
          </cell>
          <cell r="H619" t="str">
            <v>II</v>
          </cell>
          <cell r="I619">
            <v>0.8</v>
          </cell>
          <cell r="J619">
            <v>20</v>
          </cell>
          <cell r="K619">
            <v>15</v>
          </cell>
          <cell r="L619" t="str">
            <v>einfache Lage</v>
          </cell>
          <cell r="M619" t="str">
            <v/>
          </cell>
          <cell r="N619">
            <v>300</v>
          </cell>
          <cell r="O619" t="str">
            <v/>
          </cell>
          <cell r="P619" t="str">
            <v/>
          </cell>
          <cell r="Q619">
            <v>2606467</v>
          </cell>
          <cell r="R619">
            <v>5693620</v>
          </cell>
          <cell r="S619">
            <v>40544</v>
          </cell>
        </row>
        <row r="620">
          <cell r="A620">
            <v>1800005</v>
          </cell>
          <cell r="B620">
            <v>125</v>
          </cell>
          <cell r="C620" t="str">
            <v>Herbeck</v>
          </cell>
          <cell r="D620" t="str">
            <v>B</v>
          </cell>
          <cell r="E620" t="str">
            <v>W</v>
          </cell>
          <cell r="F620">
            <v>1</v>
          </cell>
          <cell r="G620" t="str">
            <v/>
          </cell>
          <cell r="H620" t="str">
            <v>I</v>
          </cell>
          <cell r="I620">
            <v>1</v>
          </cell>
          <cell r="J620">
            <v>20</v>
          </cell>
          <cell r="K620">
            <v>13</v>
          </cell>
          <cell r="L620" t="str">
            <v>einfache Lage</v>
          </cell>
          <cell r="M620" t="str">
            <v/>
          </cell>
          <cell r="N620">
            <v>200</v>
          </cell>
          <cell r="O620" t="str">
            <v/>
          </cell>
          <cell r="P620" t="str">
            <v/>
          </cell>
          <cell r="Q620">
            <v>2606380</v>
          </cell>
          <cell r="R620">
            <v>5693500</v>
          </cell>
          <cell r="S620">
            <v>40544</v>
          </cell>
        </row>
        <row r="621">
          <cell r="A621">
            <v>1800006</v>
          </cell>
          <cell r="B621">
            <v>65</v>
          </cell>
          <cell r="C621" t="str">
            <v>Herbeck</v>
          </cell>
          <cell r="D621" t="str">
            <v>B</v>
          </cell>
          <cell r="E621" t="str">
            <v>W</v>
          </cell>
          <cell r="F621">
            <v>1</v>
          </cell>
          <cell r="G621" t="str">
            <v/>
          </cell>
          <cell r="H621" t="str">
            <v>I</v>
          </cell>
          <cell r="I621">
            <v>0.4</v>
          </cell>
          <cell r="J621">
            <v>20</v>
          </cell>
          <cell r="K621">
            <v>16</v>
          </cell>
          <cell r="L621" t="str">
            <v>mittlere Lage</v>
          </cell>
          <cell r="M621" t="str">
            <v/>
          </cell>
          <cell r="N621">
            <v>800</v>
          </cell>
          <cell r="O621" t="str">
            <v/>
          </cell>
          <cell r="P621" t="str">
            <v/>
          </cell>
          <cell r="Q621">
            <v>2606235</v>
          </cell>
          <cell r="R621">
            <v>5693424</v>
          </cell>
          <cell r="S621">
            <v>40544</v>
          </cell>
        </row>
        <row r="622">
          <cell r="A622">
            <v>1800007</v>
          </cell>
          <cell r="B622">
            <v>25</v>
          </cell>
          <cell r="C622" t="str">
            <v>Herbeck</v>
          </cell>
          <cell r="D622" t="str">
            <v>B</v>
          </cell>
          <cell r="E622" t="str">
            <v>G</v>
          </cell>
          <cell r="F622">
            <v>3</v>
          </cell>
          <cell r="G622" t="str">
            <v/>
          </cell>
          <cell r="H622" t="str">
            <v/>
          </cell>
          <cell r="I622" t="str">
            <v/>
          </cell>
          <cell r="J622" t="str">
            <v/>
          </cell>
          <cell r="K622">
            <v>23</v>
          </cell>
          <cell r="L622" t="str">
            <v>mittlere Lage</v>
          </cell>
          <cell r="M622" t="str">
            <v/>
          </cell>
          <cell r="N622">
            <v>75000</v>
          </cell>
          <cell r="O622" t="str">
            <v/>
          </cell>
          <cell r="P622" t="str">
            <v/>
          </cell>
          <cell r="Q622">
            <v>2606199</v>
          </cell>
          <cell r="R622">
            <v>5694131</v>
          </cell>
          <cell r="S622">
            <v>40544</v>
          </cell>
        </row>
        <row r="623">
          <cell r="A623">
            <v>1800008</v>
          </cell>
          <cell r="B623">
            <v>55</v>
          </cell>
          <cell r="C623" t="str">
            <v>Herbeck</v>
          </cell>
          <cell r="D623" t="str">
            <v>B</v>
          </cell>
          <cell r="E623" t="str">
            <v>G</v>
          </cell>
          <cell r="F623">
            <v>3</v>
          </cell>
          <cell r="G623" t="str">
            <v/>
          </cell>
          <cell r="H623" t="str">
            <v/>
          </cell>
          <cell r="I623" t="str">
            <v/>
          </cell>
          <cell r="J623" t="str">
            <v/>
          </cell>
          <cell r="K623">
            <v>23</v>
          </cell>
          <cell r="L623" t="str">
            <v>mittlere Lage</v>
          </cell>
          <cell r="M623" t="str">
            <v/>
          </cell>
          <cell r="N623">
            <v>5000</v>
          </cell>
          <cell r="O623" t="str">
            <v/>
          </cell>
          <cell r="P623" t="str">
            <v/>
          </cell>
          <cell r="Q623">
            <v>2606346</v>
          </cell>
          <cell r="R623">
            <v>5694453</v>
          </cell>
          <cell r="S623">
            <v>40544</v>
          </cell>
        </row>
        <row r="624">
          <cell r="A624">
            <v>1800009</v>
          </cell>
          <cell r="B624">
            <v>25</v>
          </cell>
          <cell r="C624" t="str">
            <v>Herbeck</v>
          </cell>
          <cell r="D624" t="str">
            <v>B</v>
          </cell>
          <cell r="E624" t="str">
            <v>G</v>
          </cell>
          <cell r="F624">
            <v>3</v>
          </cell>
          <cell r="G624" t="str">
            <v/>
          </cell>
          <cell r="H624" t="str">
            <v/>
          </cell>
          <cell r="I624" t="str">
            <v/>
          </cell>
          <cell r="J624" t="str">
            <v/>
          </cell>
          <cell r="K624">
            <v>22</v>
          </cell>
          <cell r="L624" t="str">
            <v>mittlere Lage</v>
          </cell>
          <cell r="M624" t="str">
            <v/>
          </cell>
          <cell r="N624">
            <v>75000</v>
          </cell>
          <cell r="O624" t="str">
            <v>Entw</v>
          </cell>
          <cell r="P624" t="str">
            <v>EB</v>
          </cell>
          <cell r="Q624">
            <v>2606574</v>
          </cell>
          <cell r="R624">
            <v>5694652</v>
          </cell>
          <cell r="S624">
            <v>40544</v>
          </cell>
        </row>
        <row r="625">
          <cell r="A625">
            <v>1800010</v>
          </cell>
          <cell r="B625">
            <v>20</v>
          </cell>
          <cell r="C625" t="str">
            <v>Herbeck</v>
          </cell>
          <cell r="D625" t="str">
            <v>R</v>
          </cell>
          <cell r="E625" t="str">
            <v>G</v>
          </cell>
          <cell r="F625">
            <v>3</v>
          </cell>
          <cell r="G625" t="str">
            <v/>
          </cell>
          <cell r="H625" t="str">
            <v/>
          </cell>
          <cell r="I625" t="str">
            <v/>
          </cell>
          <cell r="J625" t="str">
            <v/>
          </cell>
          <cell r="K625">
            <v>21</v>
          </cell>
          <cell r="L625" t="str">
            <v>mittlere Lage</v>
          </cell>
          <cell r="M625" t="str">
            <v/>
          </cell>
          <cell r="N625" t="str">
            <v/>
          </cell>
          <cell r="O625" t="str">
            <v>Entw</v>
          </cell>
          <cell r="P625" t="str">
            <v>EU</v>
          </cell>
          <cell r="Q625">
            <v>2606616</v>
          </cell>
          <cell r="R625">
            <v>5694165</v>
          </cell>
          <cell r="S625">
            <v>40544</v>
          </cell>
        </row>
        <row r="626">
          <cell r="A626">
            <v>1800011</v>
          </cell>
          <cell r="B626">
            <v>10</v>
          </cell>
          <cell r="C626" t="str">
            <v>Herbeck</v>
          </cell>
          <cell r="D626" t="str">
            <v>E</v>
          </cell>
          <cell r="E626" t="str">
            <v>G</v>
          </cell>
          <cell r="F626">
            <v>3</v>
          </cell>
          <cell r="G626" t="str">
            <v/>
          </cell>
          <cell r="H626" t="str">
            <v/>
          </cell>
          <cell r="I626" t="str">
            <v/>
          </cell>
          <cell r="J626" t="str">
            <v/>
          </cell>
          <cell r="K626">
            <v>19</v>
          </cell>
          <cell r="L626" t="str">
            <v>mittlere Lage</v>
          </cell>
          <cell r="M626" t="str">
            <v/>
          </cell>
          <cell r="N626" t="str">
            <v/>
          </cell>
          <cell r="O626" t="str">
            <v>Entw</v>
          </cell>
          <cell r="P626" t="str">
            <v>EU</v>
          </cell>
          <cell r="Q626">
            <v>2607198</v>
          </cell>
          <cell r="R626">
            <v>5694051</v>
          </cell>
          <cell r="S626">
            <v>40544</v>
          </cell>
        </row>
        <row r="627">
          <cell r="A627">
            <v>1800012</v>
          </cell>
          <cell r="B627">
            <v>30</v>
          </cell>
          <cell r="C627" t="str">
            <v>Herbeck</v>
          </cell>
          <cell r="D627" t="str">
            <v>B</v>
          </cell>
          <cell r="E627" t="str">
            <v>G</v>
          </cell>
          <cell r="F627">
            <v>3</v>
          </cell>
          <cell r="G627" t="str">
            <v/>
          </cell>
          <cell r="H627" t="str">
            <v/>
          </cell>
          <cell r="I627" t="str">
            <v/>
          </cell>
          <cell r="J627" t="str">
            <v/>
          </cell>
          <cell r="K627">
            <v>24</v>
          </cell>
          <cell r="L627" t="str">
            <v>gute Lage</v>
          </cell>
          <cell r="M627" t="str">
            <v/>
          </cell>
          <cell r="N627">
            <v>75000</v>
          </cell>
          <cell r="O627" t="str">
            <v>Entw</v>
          </cell>
          <cell r="P627" t="str">
            <v>EB</v>
          </cell>
          <cell r="Q627">
            <v>2606393</v>
          </cell>
          <cell r="R627">
            <v>5695035</v>
          </cell>
          <cell r="S627">
            <v>40544</v>
          </cell>
        </row>
        <row r="628">
          <cell r="A628">
            <v>1800013</v>
          </cell>
          <cell r="B628" t="str">
            <v>--</v>
          </cell>
          <cell r="C628" t="str">
            <v>Herbeck</v>
          </cell>
          <cell r="D628" t="str">
            <v>SF</v>
          </cell>
          <cell r="E628" t="str">
            <v>SN</v>
          </cell>
          <cell r="F628" t="str">
            <v/>
          </cell>
          <cell r="G628" t="str">
            <v/>
          </cell>
          <cell r="H628" t="str">
            <v/>
          </cell>
          <cell r="I628" t="str">
            <v/>
          </cell>
          <cell r="J628" t="str">
            <v/>
          </cell>
          <cell r="K628" t="str">
            <v/>
          </cell>
          <cell r="L628" t="str">
            <v/>
          </cell>
          <cell r="M628" t="str">
            <v/>
          </cell>
          <cell r="N628" t="str">
            <v/>
          </cell>
          <cell r="O628" t="str">
            <v/>
          </cell>
          <cell r="P628" t="str">
            <v/>
          </cell>
          <cell r="Q628">
            <v>2606435</v>
          </cell>
          <cell r="R628">
            <v>5693120</v>
          </cell>
          <cell r="S628">
            <v>40544</v>
          </cell>
        </row>
        <row r="629">
          <cell r="A629">
            <v>1800014</v>
          </cell>
          <cell r="B629">
            <v>50</v>
          </cell>
          <cell r="C629" t="str">
            <v>Herbeck</v>
          </cell>
          <cell r="D629" t="str">
            <v>B</v>
          </cell>
          <cell r="E629" t="str">
            <v>W</v>
          </cell>
          <cell r="F629">
            <v>6</v>
          </cell>
          <cell r="G629" t="str">
            <v>ASB</v>
          </cell>
          <cell r="H629" t="str">
            <v>I-II</v>
          </cell>
          <cell r="I629" t="str">
            <v/>
          </cell>
          <cell r="J629" t="str">
            <v/>
          </cell>
          <cell r="K629" t="str">
            <v/>
          </cell>
          <cell r="L629" t="str">
            <v/>
          </cell>
          <cell r="M629" t="str">
            <v/>
          </cell>
          <cell r="N629">
            <v>1000</v>
          </cell>
          <cell r="O629" t="str">
            <v/>
          </cell>
          <cell r="P629" t="str">
            <v/>
          </cell>
          <cell r="Q629">
            <v>2605565</v>
          </cell>
          <cell r="R629">
            <v>5693185</v>
          </cell>
          <cell r="S629">
            <v>40544</v>
          </cell>
        </row>
        <row r="630">
          <cell r="A630">
            <v>1800015</v>
          </cell>
          <cell r="B630">
            <v>2</v>
          </cell>
          <cell r="C630" t="str">
            <v>Herbeck</v>
          </cell>
          <cell r="D630" t="str">
            <v>LF</v>
          </cell>
          <cell r="E630" t="str">
            <v>LW</v>
          </cell>
          <cell r="F630">
            <v>5</v>
          </cell>
          <cell r="G630" t="str">
            <v/>
          </cell>
          <cell r="H630" t="str">
            <v/>
          </cell>
          <cell r="I630" t="str">
            <v/>
          </cell>
          <cell r="J630" t="str">
            <v/>
          </cell>
          <cell r="K630" t="str">
            <v/>
          </cell>
          <cell r="L630" t="str">
            <v/>
          </cell>
          <cell r="M630" t="str">
            <v/>
          </cell>
          <cell r="N630" t="str">
            <v/>
          </cell>
          <cell r="O630" t="str">
            <v/>
          </cell>
          <cell r="P630" t="str">
            <v/>
          </cell>
          <cell r="Q630">
            <v>2607226</v>
          </cell>
          <cell r="R630">
            <v>5693575</v>
          </cell>
          <cell r="S630">
            <v>40544</v>
          </cell>
        </row>
        <row r="631">
          <cell r="A631">
            <v>1800016</v>
          </cell>
          <cell r="B631">
            <v>1</v>
          </cell>
          <cell r="C631" t="str">
            <v>Herbeck</v>
          </cell>
          <cell r="D631" t="str">
            <v>LF</v>
          </cell>
          <cell r="E631" t="str">
            <v>F</v>
          </cell>
          <cell r="F631">
            <v>4</v>
          </cell>
          <cell r="G631" t="str">
            <v/>
          </cell>
          <cell r="H631" t="str">
            <v/>
          </cell>
          <cell r="I631" t="str">
            <v/>
          </cell>
          <cell r="J631" t="str">
            <v/>
          </cell>
          <cell r="K631" t="str">
            <v/>
          </cell>
          <cell r="L631" t="str">
            <v/>
          </cell>
          <cell r="M631" t="str">
            <v/>
          </cell>
          <cell r="N631" t="str">
            <v/>
          </cell>
          <cell r="O631" t="str">
            <v/>
          </cell>
          <cell r="P631" t="str">
            <v/>
          </cell>
          <cell r="Q631">
            <v>2606705</v>
          </cell>
          <cell r="R631">
            <v>5693625</v>
          </cell>
          <cell r="S631">
            <v>40544</v>
          </cell>
        </row>
        <row r="632">
          <cell r="A632">
            <v>1800017</v>
          </cell>
          <cell r="B632">
            <v>35</v>
          </cell>
          <cell r="C632" t="str">
            <v>Herbeck</v>
          </cell>
          <cell r="D632" t="str">
            <v>B</v>
          </cell>
          <cell r="E632" t="str">
            <v>G</v>
          </cell>
          <cell r="F632">
            <v>3</v>
          </cell>
          <cell r="G632" t="str">
            <v/>
          </cell>
          <cell r="H632" t="str">
            <v/>
          </cell>
          <cell r="I632" t="str">
            <v/>
          </cell>
          <cell r="J632" t="str">
            <v/>
          </cell>
          <cell r="K632">
            <v>13</v>
          </cell>
          <cell r="L632" t="str">
            <v>einfache Lage</v>
          </cell>
          <cell r="M632" t="str">
            <v/>
          </cell>
          <cell r="N632">
            <v>10000</v>
          </cell>
          <cell r="O632" t="str">
            <v/>
          </cell>
          <cell r="P632" t="str">
            <v/>
          </cell>
          <cell r="Q632">
            <v>2607882</v>
          </cell>
          <cell r="R632">
            <v>5693234</v>
          </cell>
          <cell r="S632">
            <v>40544</v>
          </cell>
        </row>
        <row r="633">
          <cell r="A633">
            <v>1900001</v>
          </cell>
          <cell r="B633">
            <v>210</v>
          </cell>
          <cell r="C633" t="str">
            <v>Hasley-Holthausen</v>
          </cell>
          <cell r="D633" t="str">
            <v>B</v>
          </cell>
          <cell r="E633" t="str">
            <v>W</v>
          </cell>
          <cell r="F633">
            <v>1</v>
          </cell>
          <cell r="G633" t="str">
            <v/>
          </cell>
          <cell r="H633" t="str">
            <v>I-II</v>
          </cell>
          <cell r="I633">
            <v>0.5</v>
          </cell>
          <cell r="J633">
            <v>25</v>
          </cell>
          <cell r="K633">
            <v>21</v>
          </cell>
          <cell r="L633" t="str">
            <v>mittlere Lage</v>
          </cell>
          <cell r="M633" t="str">
            <v/>
          </cell>
          <cell r="N633">
            <v>700</v>
          </cell>
          <cell r="O633" t="str">
            <v/>
          </cell>
          <cell r="P633" t="str">
            <v/>
          </cell>
          <cell r="Q633">
            <v>2606419</v>
          </cell>
          <cell r="R633">
            <v>5692260</v>
          </cell>
          <cell r="S633">
            <v>40544</v>
          </cell>
        </row>
        <row r="634">
          <cell r="A634">
            <v>1900002</v>
          </cell>
          <cell r="B634">
            <v>170</v>
          </cell>
          <cell r="C634" t="str">
            <v>Hasley-Holthausen</v>
          </cell>
          <cell r="D634" t="str">
            <v>B</v>
          </cell>
          <cell r="E634" t="str">
            <v>W</v>
          </cell>
          <cell r="F634">
            <v>1</v>
          </cell>
          <cell r="G634" t="str">
            <v/>
          </cell>
          <cell r="H634" t="str">
            <v>I-II</v>
          </cell>
          <cell r="I634">
            <v>0.5</v>
          </cell>
          <cell r="J634">
            <v>25</v>
          </cell>
          <cell r="K634">
            <v>24</v>
          </cell>
          <cell r="L634" t="str">
            <v>gute Lage</v>
          </cell>
          <cell r="M634" t="str">
            <v/>
          </cell>
          <cell r="N634">
            <v>700</v>
          </cell>
          <cell r="O634" t="str">
            <v/>
          </cell>
          <cell r="P634" t="str">
            <v/>
          </cell>
          <cell r="Q634">
            <v>2607709</v>
          </cell>
          <cell r="R634">
            <v>5691577</v>
          </cell>
          <cell r="S634">
            <v>40544</v>
          </cell>
        </row>
        <row r="635">
          <cell r="A635">
            <v>1900003</v>
          </cell>
          <cell r="B635">
            <v>165</v>
          </cell>
          <cell r="C635" t="str">
            <v>Hasley-Holthausen</v>
          </cell>
          <cell r="D635" t="str">
            <v>B</v>
          </cell>
          <cell r="E635" t="str">
            <v>W</v>
          </cell>
          <cell r="F635">
            <v>1</v>
          </cell>
          <cell r="G635" t="str">
            <v/>
          </cell>
          <cell r="H635" t="str">
            <v>I-II</v>
          </cell>
          <cell r="I635">
            <v>0.8</v>
          </cell>
          <cell r="J635">
            <v>25</v>
          </cell>
          <cell r="K635">
            <v>23</v>
          </cell>
          <cell r="L635" t="str">
            <v>mittlere Lage</v>
          </cell>
          <cell r="M635" t="str">
            <v/>
          </cell>
          <cell r="N635">
            <v>500</v>
          </cell>
          <cell r="O635" t="str">
            <v/>
          </cell>
          <cell r="P635" t="str">
            <v/>
          </cell>
          <cell r="Q635">
            <v>2607868</v>
          </cell>
          <cell r="R635">
            <v>5691825</v>
          </cell>
          <cell r="S635">
            <v>40544</v>
          </cell>
        </row>
        <row r="636">
          <cell r="A636">
            <v>1900004</v>
          </cell>
          <cell r="B636">
            <v>150</v>
          </cell>
          <cell r="C636" t="str">
            <v>Hasley-Holthausen</v>
          </cell>
          <cell r="D636" t="str">
            <v>B</v>
          </cell>
          <cell r="E636" t="str">
            <v>W</v>
          </cell>
          <cell r="F636">
            <v>1</v>
          </cell>
          <cell r="G636" t="str">
            <v/>
          </cell>
          <cell r="H636" t="str">
            <v>I-II</v>
          </cell>
          <cell r="I636">
            <v>0.5</v>
          </cell>
          <cell r="J636">
            <v>25</v>
          </cell>
          <cell r="K636">
            <v>20</v>
          </cell>
          <cell r="L636" t="str">
            <v>mittlere Lage</v>
          </cell>
          <cell r="M636" t="str">
            <v/>
          </cell>
          <cell r="N636">
            <v>700</v>
          </cell>
          <cell r="O636" t="str">
            <v/>
          </cell>
          <cell r="P636" t="str">
            <v/>
          </cell>
          <cell r="Q636">
            <v>2607734</v>
          </cell>
          <cell r="R636">
            <v>5692130</v>
          </cell>
          <cell r="S636">
            <v>40544</v>
          </cell>
        </row>
        <row r="637">
          <cell r="A637">
            <v>1900005</v>
          </cell>
          <cell r="B637">
            <v>170</v>
          </cell>
          <cell r="C637" t="str">
            <v>Hasley-Holthausen</v>
          </cell>
          <cell r="D637" t="str">
            <v>B</v>
          </cell>
          <cell r="E637" t="str">
            <v>W</v>
          </cell>
          <cell r="F637">
            <v>1</v>
          </cell>
          <cell r="G637" t="str">
            <v/>
          </cell>
          <cell r="H637" t="str">
            <v>I</v>
          </cell>
          <cell r="I637">
            <v>0.5</v>
          </cell>
          <cell r="J637">
            <v>25</v>
          </cell>
          <cell r="K637">
            <v>21</v>
          </cell>
          <cell r="L637" t="str">
            <v>mittlere Lage</v>
          </cell>
          <cell r="M637" t="str">
            <v/>
          </cell>
          <cell r="N637">
            <v>500</v>
          </cell>
          <cell r="O637" t="str">
            <v/>
          </cell>
          <cell r="P637" t="str">
            <v/>
          </cell>
          <cell r="Q637">
            <v>2607886</v>
          </cell>
          <cell r="R637">
            <v>5692190</v>
          </cell>
          <cell r="S637">
            <v>40544</v>
          </cell>
        </row>
        <row r="638">
          <cell r="A638">
            <v>1900006</v>
          </cell>
          <cell r="B638">
            <v>190</v>
          </cell>
          <cell r="C638" t="str">
            <v>Hasley-Holthausen</v>
          </cell>
          <cell r="D638" t="str">
            <v>B</v>
          </cell>
          <cell r="E638" t="str">
            <v>W</v>
          </cell>
          <cell r="F638">
            <v>1</v>
          </cell>
          <cell r="G638" t="str">
            <v/>
          </cell>
          <cell r="H638" t="str">
            <v>I-II</v>
          </cell>
          <cell r="I638">
            <v>0.8</v>
          </cell>
          <cell r="J638">
            <v>25</v>
          </cell>
          <cell r="K638">
            <v>19</v>
          </cell>
          <cell r="L638" t="str">
            <v>mittlere Lage</v>
          </cell>
          <cell r="M638" t="str">
            <v/>
          </cell>
          <cell r="N638">
            <v>500</v>
          </cell>
          <cell r="O638" t="str">
            <v/>
          </cell>
          <cell r="P638" t="str">
            <v/>
          </cell>
          <cell r="Q638">
            <v>2607890</v>
          </cell>
          <cell r="R638">
            <v>5692305</v>
          </cell>
          <cell r="S638">
            <v>40544</v>
          </cell>
        </row>
        <row r="639">
          <cell r="A639">
            <v>1900007</v>
          </cell>
          <cell r="B639">
            <v>105</v>
          </cell>
          <cell r="C639" t="str">
            <v>Hasley-Holthausen</v>
          </cell>
          <cell r="D639" t="str">
            <v>B</v>
          </cell>
          <cell r="E639" t="str">
            <v>MI</v>
          </cell>
          <cell r="F639">
            <v>2</v>
          </cell>
          <cell r="G639" t="str">
            <v/>
          </cell>
          <cell r="H639" t="str">
            <v>I-II</v>
          </cell>
          <cell r="I639">
            <v>1</v>
          </cell>
          <cell r="J639">
            <v>25</v>
          </cell>
          <cell r="K639" t="str">
            <v/>
          </cell>
          <cell r="L639" t="str">
            <v/>
          </cell>
          <cell r="M639" t="str">
            <v/>
          </cell>
          <cell r="N639" t="str">
            <v/>
          </cell>
          <cell r="O639" t="str">
            <v/>
          </cell>
          <cell r="P639" t="str">
            <v/>
          </cell>
          <cell r="Q639">
            <v>2608417</v>
          </cell>
          <cell r="R639">
            <v>5692436</v>
          </cell>
          <cell r="S639">
            <v>40544</v>
          </cell>
        </row>
        <row r="640">
          <cell r="A640">
            <v>1900008</v>
          </cell>
          <cell r="B640">
            <v>45</v>
          </cell>
          <cell r="C640" t="str">
            <v>Hasley-Holthausen</v>
          </cell>
          <cell r="D640" t="str">
            <v>R</v>
          </cell>
          <cell r="E640" t="str">
            <v>G</v>
          </cell>
          <cell r="F640">
            <v>3</v>
          </cell>
          <cell r="G640" t="str">
            <v/>
          </cell>
          <cell r="H640" t="str">
            <v/>
          </cell>
          <cell r="I640" t="str">
            <v/>
          </cell>
          <cell r="J640" t="str">
            <v/>
          </cell>
          <cell r="K640">
            <v>25</v>
          </cell>
          <cell r="L640" t="str">
            <v>gute Lage</v>
          </cell>
          <cell r="M640" t="str">
            <v/>
          </cell>
          <cell r="N640">
            <v>50000</v>
          </cell>
          <cell r="O640" t="str">
            <v/>
          </cell>
          <cell r="P640" t="str">
            <v/>
          </cell>
          <cell r="Q640">
            <v>2606440</v>
          </cell>
          <cell r="R640">
            <v>5691700</v>
          </cell>
          <cell r="S640">
            <v>40544</v>
          </cell>
        </row>
        <row r="641">
          <cell r="A641">
            <v>1900010</v>
          </cell>
          <cell r="B641">
            <v>50</v>
          </cell>
          <cell r="C641" t="str">
            <v>Hasley-Holthausen</v>
          </cell>
          <cell r="D641" t="str">
            <v>B</v>
          </cell>
          <cell r="E641" t="str">
            <v>W</v>
          </cell>
          <cell r="F641">
            <v>6</v>
          </cell>
          <cell r="G641" t="str">
            <v>ASB</v>
          </cell>
          <cell r="H641" t="str">
            <v>I-II</v>
          </cell>
          <cell r="I641" t="str">
            <v/>
          </cell>
          <cell r="J641" t="str">
            <v/>
          </cell>
          <cell r="K641" t="str">
            <v/>
          </cell>
          <cell r="L641" t="str">
            <v/>
          </cell>
          <cell r="M641" t="str">
            <v/>
          </cell>
          <cell r="N641">
            <v>1000</v>
          </cell>
          <cell r="O641" t="str">
            <v/>
          </cell>
          <cell r="P641" t="str">
            <v/>
          </cell>
          <cell r="Q641">
            <v>2607000</v>
          </cell>
          <cell r="R641">
            <v>5692000</v>
          </cell>
          <cell r="S641">
            <v>40544</v>
          </cell>
        </row>
        <row r="642">
          <cell r="A642">
            <v>1900011</v>
          </cell>
          <cell r="B642">
            <v>2</v>
          </cell>
          <cell r="C642" t="str">
            <v>Hasley-Holthausen</v>
          </cell>
          <cell r="D642" t="str">
            <v>LF</v>
          </cell>
          <cell r="E642" t="str">
            <v>LW</v>
          </cell>
          <cell r="F642">
            <v>5</v>
          </cell>
          <cell r="G642" t="str">
            <v/>
          </cell>
          <cell r="H642" t="str">
            <v/>
          </cell>
          <cell r="I642" t="str">
            <v/>
          </cell>
          <cell r="J642" t="str">
            <v/>
          </cell>
          <cell r="K642" t="str">
            <v/>
          </cell>
          <cell r="L642" t="str">
            <v/>
          </cell>
          <cell r="M642" t="str">
            <v/>
          </cell>
          <cell r="N642" t="str">
            <v/>
          </cell>
          <cell r="O642" t="str">
            <v/>
          </cell>
          <cell r="P642" t="str">
            <v/>
          </cell>
          <cell r="Q642">
            <v>2606800</v>
          </cell>
          <cell r="R642">
            <v>5691570</v>
          </cell>
          <cell r="S642">
            <v>40544</v>
          </cell>
        </row>
        <row r="643">
          <cell r="A643">
            <v>1900012</v>
          </cell>
          <cell r="B643">
            <v>1</v>
          </cell>
          <cell r="C643" t="str">
            <v>Hasley-Holthausen</v>
          </cell>
          <cell r="D643" t="str">
            <v>LF</v>
          </cell>
          <cell r="E643" t="str">
            <v>F</v>
          </cell>
          <cell r="F643">
            <v>4</v>
          </cell>
          <cell r="G643" t="str">
            <v/>
          </cell>
          <cell r="H643" t="str">
            <v/>
          </cell>
          <cell r="I643" t="str">
            <v/>
          </cell>
          <cell r="J643" t="str">
            <v/>
          </cell>
          <cell r="K643" t="str">
            <v/>
          </cell>
          <cell r="L643" t="str">
            <v/>
          </cell>
          <cell r="M643" t="str">
            <v/>
          </cell>
          <cell r="N643" t="str">
            <v/>
          </cell>
          <cell r="O643" t="str">
            <v/>
          </cell>
          <cell r="P643" t="str">
            <v/>
          </cell>
          <cell r="Q643">
            <v>2607460</v>
          </cell>
          <cell r="R643">
            <v>5692750</v>
          </cell>
          <cell r="S643">
            <v>40544</v>
          </cell>
        </row>
        <row r="644">
          <cell r="A644">
            <v>2000001</v>
          </cell>
          <cell r="B644">
            <v>120</v>
          </cell>
          <cell r="C644" t="str">
            <v>Hohenlimburg</v>
          </cell>
          <cell r="D644" t="str">
            <v>B</v>
          </cell>
          <cell r="E644" t="str">
            <v>W</v>
          </cell>
          <cell r="F644">
            <v>1</v>
          </cell>
          <cell r="G644" t="str">
            <v/>
          </cell>
          <cell r="H644" t="str">
            <v>I-II</v>
          </cell>
          <cell r="I644">
            <v>0.6</v>
          </cell>
          <cell r="J644">
            <v>25</v>
          </cell>
          <cell r="K644">
            <v>16</v>
          </cell>
          <cell r="L644" t="str">
            <v>mittlere Lage</v>
          </cell>
          <cell r="M644" t="str">
            <v/>
          </cell>
          <cell r="N644">
            <v>600</v>
          </cell>
          <cell r="O644" t="str">
            <v/>
          </cell>
          <cell r="P644" t="str">
            <v/>
          </cell>
          <cell r="Q644">
            <v>2610629</v>
          </cell>
          <cell r="R644">
            <v>5691739</v>
          </cell>
          <cell r="S644">
            <v>40544</v>
          </cell>
        </row>
        <row r="645">
          <cell r="A645">
            <v>2000002</v>
          </cell>
          <cell r="B645">
            <v>120</v>
          </cell>
          <cell r="C645" t="str">
            <v>Hohenlimburg</v>
          </cell>
          <cell r="D645" t="str">
            <v>B</v>
          </cell>
          <cell r="E645" t="str">
            <v>W</v>
          </cell>
          <cell r="F645">
            <v>1</v>
          </cell>
          <cell r="G645" t="str">
            <v/>
          </cell>
          <cell r="H645" t="str">
            <v>I-II</v>
          </cell>
          <cell r="I645">
            <v>0.6</v>
          </cell>
          <cell r="J645">
            <v>25</v>
          </cell>
          <cell r="K645">
            <v>18</v>
          </cell>
          <cell r="L645" t="str">
            <v>mittlere Lage</v>
          </cell>
          <cell r="M645" t="str">
            <v/>
          </cell>
          <cell r="N645">
            <v>600</v>
          </cell>
          <cell r="O645" t="str">
            <v/>
          </cell>
          <cell r="P645" t="str">
            <v/>
          </cell>
          <cell r="Q645">
            <v>2611046</v>
          </cell>
          <cell r="R645">
            <v>5691634</v>
          </cell>
          <cell r="S645">
            <v>40544</v>
          </cell>
        </row>
        <row r="646">
          <cell r="A646">
            <v>2000003</v>
          </cell>
          <cell r="B646">
            <v>100</v>
          </cell>
          <cell r="C646" t="str">
            <v>Hohenlimburg</v>
          </cell>
          <cell r="D646" t="str">
            <v>B</v>
          </cell>
          <cell r="E646" t="str">
            <v>W</v>
          </cell>
          <cell r="F646">
            <v>2</v>
          </cell>
          <cell r="G646" t="str">
            <v/>
          </cell>
          <cell r="H646" t="str">
            <v>VI-VIII</v>
          </cell>
          <cell r="I646">
            <v>1.1000000000000001</v>
          </cell>
          <cell r="J646" t="str">
            <v/>
          </cell>
          <cell r="K646">
            <v>14</v>
          </cell>
          <cell r="L646" t="str">
            <v>einfache Lage</v>
          </cell>
          <cell r="M646" t="str">
            <v/>
          </cell>
          <cell r="N646" t="str">
            <v/>
          </cell>
          <cell r="O646" t="str">
            <v/>
          </cell>
          <cell r="P646" t="str">
            <v/>
          </cell>
          <cell r="Q646">
            <v>2611154</v>
          </cell>
          <cell r="R646">
            <v>5691545</v>
          </cell>
          <cell r="S646">
            <v>40544</v>
          </cell>
        </row>
        <row r="647">
          <cell r="A647">
            <v>2000004</v>
          </cell>
          <cell r="B647">
            <v>100</v>
          </cell>
          <cell r="C647" t="str">
            <v>Hohenlimburg</v>
          </cell>
          <cell r="D647" t="str">
            <v>B</v>
          </cell>
          <cell r="E647" t="str">
            <v>W</v>
          </cell>
          <cell r="F647">
            <v>2</v>
          </cell>
          <cell r="G647" t="str">
            <v/>
          </cell>
          <cell r="H647" t="str">
            <v>III-VI</v>
          </cell>
          <cell r="I647">
            <v>1</v>
          </cell>
          <cell r="J647">
            <v>25</v>
          </cell>
          <cell r="K647">
            <v>15</v>
          </cell>
          <cell r="L647" t="str">
            <v>einfache Lage</v>
          </cell>
          <cell r="M647" t="str">
            <v/>
          </cell>
          <cell r="N647" t="str">
            <v/>
          </cell>
          <cell r="O647" t="str">
            <v/>
          </cell>
          <cell r="P647" t="str">
            <v/>
          </cell>
          <cell r="Q647">
            <v>2611059</v>
          </cell>
          <cell r="R647">
            <v>5691439</v>
          </cell>
          <cell r="S647">
            <v>40544</v>
          </cell>
        </row>
        <row r="648">
          <cell r="A648">
            <v>2000005</v>
          </cell>
          <cell r="B648">
            <v>110</v>
          </cell>
          <cell r="C648" t="str">
            <v>Hohenlimburg</v>
          </cell>
          <cell r="D648" t="str">
            <v>B</v>
          </cell>
          <cell r="E648" t="str">
            <v>W</v>
          </cell>
          <cell r="F648">
            <v>1</v>
          </cell>
          <cell r="G648" t="str">
            <v/>
          </cell>
          <cell r="H648" t="str">
            <v>I-II</v>
          </cell>
          <cell r="I648">
            <v>0.7</v>
          </cell>
          <cell r="J648">
            <v>25</v>
          </cell>
          <cell r="K648">
            <v>17</v>
          </cell>
          <cell r="L648" t="str">
            <v>mittlere Lage</v>
          </cell>
          <cell r="M648" t="str">
            <v/>
          </cell>
          <cell r="N648">
            <v>600</v>
          </cell>
          <cell r="O648" t="str">
            <v/>
          </cell>
          <cell r="P648" t="str">
            <v/>
          </cell>
          <cell r="Q648">
            <v>2610941</v>
          </cell>
          <cell r="R648">
            <v>5691508</v>
          </cell>
          <cell r="S648">
            <v>40544</v>
          </cell>
        </row>
        <row r="649">
          <cell r="A649">
            <v>2000006</v>
          </cell>
          <cell r="B649">
            <v>65</v>
          </cell>
          <cell r="C649" t="str">
            <v>Hohenlimburg</v>
          </cell>
          <cell r="D649" t="str">
            <v>B</v>
          </cell>
          <cell r="E649" t="str">
            <v>W</v>
          </cell>
          <cell r="F649">
            <v>2</v>
          </cell>
          <cell r="G649" t="str">
            <v/>
          </cell>
          <cell r="H649" t="str">
            <v>I-II</v>
          </cell>
          <cell r="I649">
            <v>0.8</v>
          </cell>
          <cell r="J649">
            <v>25</v>
          </cell>
          <cell r="K649">
            <v>12</v>
          </cell>
          <cell r="L649" t="str">
            <v>einfache Lage</v>
          </cell>
          <cell r="M649" t="str">
            <v/>
          </cell>
          <cell r="N649">
            <v>600</v>
          </cell>
          <cell r="O649" t="str">
            <v/>
          </cell>
          <cell r="P649" t="str">
            <v/>
          </cell>
          <cell r="Q649">
            <v>2611090</v>
          </cell>
          <cell r="R649">
            <v>5691391</v>
          </cell>
          <cell r="S649">
            <v>40544</v>
          </cell>
        </row>
        <row r="650">
          <cell r="A650">
            <v>2000007</v>
          </cell>
          <cell r="B650">
            <v>75</v>
          </cell>
          <cell r="C650" t="str">
            <v>Hohenlimburg</v>
          </cell>
          <cell r="D650" t="str">
            <v>B</v>
          </cell>
          <cell r="E650" t="str">
            <v>MI</v>
          </cell>
          <cell r="F650">
            <v>2</v>
          </cell>
          <cell r="G650" t="str">
            <v/>
          </cell>
          <cell r="H650" t="str">
            <v>II-III</v>
          </cell>
          <cell r="I650">
            <v>2</v>
          </cell>
          <cell r="J650">
            <v>15</v>
          </cell>
          <cell r="K650" t="str">
            <v/>
          </cell>
          <cell r="L650" t="str">
            <v/>
          </cell>
          <cell r="M650" t="str">
            <v/>
          </cell>
          <cell r="N650" t="str">
            <v/>
          </cell>
          <cell r="O650" t="str">
            <v/>
          </cell>
          <cell r="P650" t="str">
            <v/>
          </cell>
          <cell r="Q650">
            <v>2610379</v>
          </cell>
          <cell r="R650">
            <v>5691504</v>
          </cell>
          <cell r="S650">
            <v>40544</v>
          </cell>
        </row>
        <row r="651">
          <cell r="A651">
            <v>2000008</v>
          </cell>
          <cell r="B651">
            <v>25</v>
          </cell>
          <cell r="C651" t="str">
            <v>Hohenlimburg</v>
          </cell>
          <cell r="D651" t="str">
            <v>B</v>
          </cell>
          <cell r="E651" t="str">
            <v>G</v>
          </cell>
          <cell r="F651">
            <v>3</v>
          </cell>
          <cell r="G651" t="str">
            <v/>
          </cell>
          <cell r="H651" t="str">
            <v/>
          </cell>
          <cell r="I651" t="str">
            <v/>
          </cell>
          <cell r="J651" t="str">
            <v/>
          </cell>
          <cell r="K651">
            <v>12</v>
          </cell>
          <cell r="L651" t="str">
            <v>einfache Lage</v>
          </cell>
          <cell r="M651" t="str">
            <v/>
          </cell>
          <cell r="N651">
            <v>25000</v>
          </cell>
          <cell r="O651" t="str">
            <v/>
          </cell>
          <cell r="P651" t="str">
            <v/>
          </cell>
          <cell r="Q651">
            <v>2610542</v>
          </cell>
          <cell r="R651">
            <v>5691227</v>
          </cell>
          <cell r="S651">
            <v>40544</v>
          </cell>
        </row>
        <row r="652">
          <cell r="A652">
            <v>2000009</v>
          </cell>
          <cell r="B652">
            <v>135</v>
          </cell>
          <cell r="C652" t="str">
            <v>Hohenlimburg</v>
          </cell>
          <cell r="D652" t="str">
            <v>B</v>
          </cell>
          <cell r="E652" t="str">
            <v>W</v>
          </cell>
          <cell r="F652">
            <v>1</v>
          </cell>
          <cell r="G652" t="str">
            <v/>
          </cell>
          <cell r="H652" t="str">
            <v>I-II</v>
          </cell>
          <cell r="I652">
            <v>0.7</v>
          </cell>
          <cell r="J652">
            <v>25</v>
          </cell>
          <cell r="K652">
            <v>20</v>
          </cell>
          <cell r="L652" t="str">
            <v>mittlere Lage</v>
          </cell>
          <cell r="M652" t="str">
            <v/>
          </cell>
          <cell r="N652">
            <v>600</v>
          </cell>
          <cell r="O652" t="str">
            <v/>
          </cell>
          <cell r="P652" t="str">
            <v/>
          </cell>
          <cell r="Q652">
            <v>2610324</v>
          </cell>
          <cell r="R652">
            <v>5690975</v>
          </cell>
          <cell r="S652">
            <v>40544</v>
          </cell>
        </row>
        <row r="653">
          <cell r="A653">
            <v>2000010</v>
          </cell>
          <cell r="B653">
            <v>105</v>
          </cell>
          <cell r="C653" t="str">
            <v>Hohenlimburg</v>
          </cell>
          <cell r="D653" t="str">
            <v>B</v>
          </cell>
          <cell r="E653" t="str">
            <v>W</v>
          </cell>
          <cell r="F653">
            <v>1</v>
          </cell>
          <cell r="G653" t="str">
            <v/>
          </cell>
          <cell r="H653" t="str">
            <v>II</v>
          </cell>
          <cell r="I653">
            <v>1</v>
          </cell>
          <cell r="J653">
            <v>25</v>
          </cell>
          <cell r="K653">
            <v>16</v>
          </cell>
          <cell r="L653" t="str">
            <v>mittlere Lage</v>
          </cell>
          <cell r="M653" t="str">
            <v/>
          </cell>
          <cell r="N653">
            <v>400</v>
          </cell>
          <cell r="O653" t="str">
            <v/>
          </cell>
          <cell r="P653" t="str">
            <v/>
          </cell>
          <cell r="Q653">
            <v>2610023</v>
          </cell>
          <cell r="R653">
            <v>5690987</v>
          </cell>
          <cell r="S653">
            <v>40544</v>
          </cell>
        </row>
        <row r="654">
          <cell r="A654">
            <v>2000011</v>
          </cell>
          <cell r="B654">
            <v>115</v>
          </cell>
          <cell r="C654" t="str">
            <v>Hohenlimburg</v>
          </cell>
          <cell r="D654" t="str">
            <v>B</v>
          </cell>
          <cell r="E654" t="str">
            <v>W</v>
          </cell>
          <cell r="F654">
            <v>1</v>
          </cell>
          <cell r="G654" t="str">
            <v/>
          </cell>
          <cell r="H654" t="str">
            <v>I-II</v>
          </cell>
          <cell r="I654">
            <v>0.7</v>
          </cell>
          <cell r="J654">
            <v>25</v>
          </cell>
          <cell r="K654">
            <v>18</v>
          </cell>
          <cell r="L654" t="str">
            <v>mittlere Lage</v>
          </cell>
          <cell r="M654" t="str">
            <v/>
          </cell>
          <cell r="N654">
            <v>600</v>
          </cell>
          <cell r="O654" t="str">
            <v/>
          </cell>
          <cell r="P654" t="str">
            <v/>
          </cell>
          <cell r="Q654">
            <v>2609991</v>
          </cell>
          <cell r="R654">
            <v>5690820</v>
          </cell>
          <cell r="S654">
            <v>40544</v>
          </cell>
        </row>
        <row r="655">
          <cell r="A655">
            <v>2000012</v>
          </cell>
          <cell r="B655">
            <v>75</v>
          </cell>
          <cell r="C655" t="str">
            <v>Hohenlimburg</v>
          </cell>
          <cell r="D655" t="str">
            <v>B</v>
          </cell>
          <cell r="E655" t="str">
            <v>W</v>
          </cell>
          <cell r="F655">
            <v>1</v>
          </cell>
          <cell r="G655" t="str">
            <v/>
          </cell>
          <cell r="H655" t="str">
            <v>I-II</v>
          </cell>
          <cell r="I655">
            <v>0.6</v>
          </cell>
          <cell r="J655">
            <v>25</v>
          </cell>
          <cell r="K655">
            <v>16</v>
          </cell>
          <cell r="L655" t="str">
            <v>mittlere Lage</v>
          </cell>
          <cell r="M655" t="str">
            <v/>
          </cell>
          <cell r="N655" t="str">
            <v/>
          </cell>
          <cell r="O655" t="str">
            <v/>
          </cell>
          <cell r="P655" t="str">
            <v/>
          </cell>
          <cell r="Q655">
            <v>2610042</v>
          </cell>
          <cell r="R655">
            <v>5688335</v>
          </cell>
          <cell r="S655">
            <v>40544</v>
          </cell>
        </row>
        <row r="656">
          <cell r="A656">
            <v>2000013</v>
          </cell>
          <cell r="B656">
            <v>85</v>
          </cell>
          <cell r="C656" t="str">
            <v>Hohenlimburg</v>
          </cell>
          <cell r="D656" t="str">
            <v>B</v>
          </cell>
          <cell r="E656" t="str">
            <v>W</v>
          </cell>
          <cell r="F656">
            <v>2</v>
          </cell>
          <cell r="G656" t="str">
            <v/>
          </cell>
          <cell r="H656" t="str">
            <v>I-II</v>
          </cell>
          <cell r="I656">
            <v>0.8</v>
          </cell>
          <cell r="J656">
            <v>25</v>
          </cell>
          <cell r="K656">
            <v>16</v>
          </cell>
          <cell r="L656" t="str">
            <v>mittlere Lage</v>
          </cell>
          <cell r="M656" t="str">
            <v/>
          </cell>
          <cell r="N656" t="str">
            <v/>
          </cell>
          <cell r="O656" t="str">
            <v/>
          </cell>
          <cell r="P656" t="str">
            <v/>
          </cell>
          <cell r="Q656">
            <v>2609871</v>
          </cell>
          <cell r="R656">
            <v>5688870</v>
          </cell>
          <cell r="S656">
            <v>40544</v>
          </cell>
        </row>
        <row r="657">
          <cell r="A657">
            <v>2000014</v>
          </cell>
          <cell r="B657">
            <v>20</v>
          </cell>
          <cell r="C657" t="str">
            <v>Hohenlimburg</v>
          </cell>
          <cell r="D657" t="str">
            <v>B</v>
          </cell>
          <cell r="E657" t="str">
            <v>G</v>
          </cell>
          <cell r="F657">
            <v>3</v>
          </cell>
          <cell r="G657" t="str">
            <v/>
          </cell>
          <cell r="H657" t="str">
            <v/>
          </cell>
          <cell r="I657" t="str">
            <v/>
          </cell>
          <cell r="J657" t="str">
            <v/>
          </cell>
          <cell r="K657">
            <v>11</v>
          </cell>
          <cell r="L657" t="str">
            <v>einfache Lage</v>
          </cell>
          <cell r="M657" t="str">
            <v/>
          </cell>
          <cell r="N657">
            <v>25000</v>
          </cell>
          <cell r="O657" t="str">
            <v/>
          </cell>
          <cell r="P657" t="str">
            <v/>
          </cell>
          <cell r="Q657">
            <v>2609592</v>
          </cell>
          <cell r="R657">
            <v>5689382</v>
          </cell>
          <cell r="S657">
            <v>40544</v>
          </cell>
        </row>
        <row r="658">
          <cell r="A658">
            <v>2000015</v>
          </cell>
          <cell r="B658">
            <v>75</v>
          </cell>
          <cell r="C658" t="str">
            <v>Hohenlimburg</v>
          </cell>
          <cell r="D658" t="str">
            <v>B</v>
          </cell>
          <cell r="E658" t="str">
            <v>W</v>
          </cell>
          <cell r="F658">
            <v>2</v>
          </cell>
          <cell r="G658" t="str">
            <v/>
          </cell>
          <cell r="H658" t="str">
            <v>I-II</v>
          </cell>
          <cell r="I658">
            <v>0.9</v>
          </cell>
          <cell r="J658">
            <v>25</v>
          </cell>
          <cell r="K658">
            <v>16</v>
          </cell>
          <cell r="L658" t="str">
            <v>mittlere Lage</v>
          </cell>
          <cell r="M658" t="str">
            <v/>
          </cell>
          <cell r="N658" t="str">
            <v/>
          </cell>
          <cell r="O658" t="str">
            <v/>
          </cell>
          <cell r="P658" t="str">
            <v/>
          </cell>
          <cell r="Q658">
            <v>2609593</v>
          </cell>
          <cell r="R658">
            <v>5689754</v>
          </cell>
          <cell r="S658">
            <v>40544</v>
          </cell>
        </row>
        <row r="659">
          <cell r="A659">
            <v>2000016</v>
          </cell>
          <cell r="B659">
            <v>30</v>
          </cell>
          <cell r="C659" t="str">
            <v>Hohenlimburg</v>
          </cell>
          <cell r="D659" t="str">
            <v>B</v>
          </cell>
          <cell r="E659" t="str">
            <v>G</v>
          </cell>
          <cell r="F659">
            <v>3</v>
          </cell>
          <cell r="G659" t="str">
            <v/>
          </cell>
          <cell r="H659" t="str">
            <v/>
          </cell>
          <cell r="I659" t="str">
            <v/>
          </cell>
          <cell r="J659" t="str">
            <v/>
          </cell>
          <cell r="K659">
            <v>13</v>
          </cell>
          <cell r="L659" t="str">
            <v>einfache Lage</v>
          </cell>
          <cell r="M659" t="str">
            <v/>
          </cell>
          <cell r="N659">
            <v>25000</v>
          </cell>
          <cell r="O659" t="str">
            <v/>
          </cell>
          <cell r="P659" t="str">
            <v/>
          </cell>
          <cell r="Q659">
            <v>2609712</v>
          </cell>
          <cell r="R659">
            <v>5690612</v>
          </cell>
          <cell r="S659">
            <v>40544</v>
          </cell>
        </row>
        <row r="660">
          <cell r="A660">
            <v>2000017</v>
          </cell>
          <cell r="B660">
            <v>80</v>
          </cell>
          <cell r="C660" t="str">
            <v>Hohenlimburg</v>
          </cell>
          <cell r="D660" t="str">
            <v>B</v>
          </cell>
          <cell r="E660" t="str">
            <v>W</v>
          </cell>
          <cell r="F660">
            <v>1</v>
          </cell>
          <cell r="G660" t="str">
            <v/>
          </cell>
          <cell r="H660" t="str">
            <v>I-III</v>
          </cell>
          <cell r="I660">
            <v>1</v>
          </cell>
          <cell r="J660">
            <v>25</v>
          </cell>
          <cell r="K660">
            <v>15</v>
          </cell>
          <cell r="L660" t="str">
            <v>einfache Lage</v>
          </cell>
          <cell r="M660" t="str">
            <v/>
          </cell>
          <cell r="N660">
            <v>400</v>
          </cell>
          <cell r="O660" t="str">
            <v/>
          </cell>
          <cell r="P660" t="str">
            <v/>
          </cell>
          <cell r="Q660">
            <v>2609668</v>
          </cell>
          <cell r="R660">
            <v>5690529</v>
          </cell>
          <cell r="S660">
            <v>40544</v>
          </cell>
        </row>
        <row r="661">
          <cell r="A661">
            <v>2000018</v>
          </cell>
          <cell r="B661">
            <v>85</v>
          </cell>
          <cell r="C661" t="str">
            <v>Hohenlimburg</v>
          </cell>
          <cell r="D661" t="str">
            <v>B</v>
          </cell>
          <cell r="E661" t="str">
            <v>W</v>
          </cell>
          <cell r="F661">
            <v>2</v>
          </cell>
          <cell r="G661" t="str">
            <v/>
          </cell>
          <cell r="H661" t="str">
            <v>I-III</v>
          </cell>
          <cell r="I661">
            <v>1</v>
          </cell>
          <cell r="J661">
            <v>25</v>
          </cell>
          <cell r="K661">
            <v>15</v>
          </cell>
          <cell r="L661" t="str">
            <v>einfache Lage</v>
          </cell>
          <cell r="M661" t="str">
            <v/>
          </cell>
          <cell r="N661" t="str">
            <v/>
          </cell>
          <cell r="O661" t="str">
            <v/>
          </cell>
          <cell r="P661" t="str">
            <v/>
          </cell>
          <cell r="Q661">
            <v>2609705</v>
          </cell>
          <cell r="R661">
            <v>5691109</v>
          </cell>
          <cell r="S661">
            <v>40544</v>
          </cell>
        </row>
        <row r="662">
          <cell r="A662">
            <v>2000019</v>
          </cell>
          <cell r="B662">
            <v>95</v>
          </cell>
          <cell r="C662" t="str">
            <v>Hohenlimburg</v>
          </cell>
          <cell r="D662" t="str">
            <v>B</v>
          </cell>
          <cell r="E662" t="str">
            <v>MI</v>
          </cell>
          <cell r="F662">
            <v>2</v>
          </cell>
          <cell r="G662" t="str">
            <v/>
          </cell>
          <cell r="H662" t="str">
            <v>II-III</v>
          </cell>
          <cell r="I662">
            <v>1</v>
          </cell>
          <cell r="J662" t="str">
            <v/>
          </cell>
          <cell r="K662" t="str">
            <v/>
          </cell>
          <cell r="L662" t="str">
            <v/>
          </cell>
          <cell r="M662" t="str">
            <v/>
          </cell>
          <cell r="N662" t="str">
            <v/>
          </cell>
          <cell r="O662" t="str">
            <v/>
          </cell>
          <cell r="P662" t="str">
            <v/>
          </cell>
          <cell r="Q662">
            <v>2609892</v>
          </cell>
          <cell r="R662">
            <v>5691479</v>
          </cell>
          <cell r="S662">
            <v>40544</v>
          </cell>
        </row>
        <row r="663">
          <cell r="A663">
            <v>2000020</v>
          </cell>
          <cell r="B663">
            <v>150</v>
          </cell>
          <cell r="C663" t="str">
            <v>Hohenlimburg</v>
          </cell>
          <cell r="D663" t="str">
            <v>B</v>
          </cell>
          <cell r="E663" t="str">
            <v>W</v>
          </cell>
          <cell r="F663">
            <v>1</v>
          </cell>
          <cell r="G663" t="str">
            <v/>
          </cell>
          <cell r="H663" t="str">
            <v>I-II</v>
          </cell>
          <cell r="I663">
            <v>1</v>
          </cell>
          <cell r="J663">
            <v>20</v>
          </cell>
          <cell r="K663">
            <v>20</v>
          </cell>
          <cell r="L663" t="str">
            <v>mittlere Lage</v>
          </cell>
          <cell r="M663" t="str">
            <v/>
          </cell>
          <cell r="N663">
            <v>300</v>
          </cell>
          <cell r="O663" t="str">
            <v/>
          </cell>
          <cell r="P663" t="str">
            <v/>
          </cell>
          <cell r="Q663">
            <v>2609845</v>
          </cell>
          <cell r="R663">
            <v>5691336</v>
          </cell>
          <cell r="S663">
            <v>40544</v>
          </cell>
        </row>
        <row r="664">
          <cell r="A664">
            <v>2000021</v>
          </cell>
          <cell r="B664">
            <v>135</v>
          </cell>
          <cell r="C664" t="str">
            <v>Hohenlimburg</v>
          </cell>
          <cell r="D664" t="str">
            <v>B</v>
          </cell>
          <cell r="E664" t="str">
            <v>W</v>
          </cell>
          <cell r="F664">
            <v>1</v>
          </cell>
          <cell r="G664" t="str">
            <v/>
          </cell>
          <cell r="H664" t="str">
            <v>II</v>
          </cell>
          <cell r="I664">
            <v>1.1000000000000001</v>
          </cell>
          <cell r="J664">
            <v>20</v>
          </cell>
          <cell r="K664">
            <v>20</v>
          </cell>
          <cell r="L664" t="str">
            <v>mittlere Lage</v>
          </cell>
          <cell r="M664" t="str">
            <v/>
          </cell>
          <cell r="N664">
            <v>500</v>
          </cell>
          <cell r="O664" t="str">
            <v/>
          </cell>
          <cell r="P664" t="str">
            <v/>
          </cell>
          <cell r="Q664">
            <v>2609749</v>
          </cell>
          <cell r="R664">
            <v>5691418</v>
          </cell>
          <cell r="S664">
            <v>40544</v>
          </cell>
        </row>
        <row r="665">
          <cell r="A665">
            <v>2000022</v>
          </cell>
          <cell r="B665">
            <v>170</v>
          </cell>
          <cell r="C665" t="str">
            <v>Hohenlimburg</v>
          </cell>
          <cell r="D665" t="str">
            <v>B</v>
          </cell>
          <cell r="E665" t="str">
            <v>W</v>
          </cell>
          <cell r="F665">
            <v>2</v>
          </cell>
          <cell r="G665" t="str">
            <v/>
          </cell>
          <cell r="H665" t="str">
            <v>II-III</v>
          </cell>
          <cell r="I665">
            <v>1.5</v>
          </cell>
          <cell r="J665">
            <v>20</v>
          </cell>
          <cell r="K665">
            <v>18</v>
          </cell>
          <cell r="L665" t="str">
            <v>mittlere Lage</v>
          </cell>
          <cell r="M665" t="str">
            <v/>
          </cell>
          <cell r="N665">
            <v>300</v>
          </cell>
          <cell r="O665" t="str">
            <v/>
          </cell>
          <cell r="P665" t="str">
            <v/>
          </cell>
          <cell r="Q665">
            <v>2609547</v>
          </cell>
          <cell r="R665">
            <v>5691497</v>
          </cell>
          <cell r="S665">
            <v>40544</v>
          </cell>
        </row>
        <row r="666">
          <cell r="A666">
            <v>2000023</v>
          </cell>
          <cell r="B666">
            <v>155</v>
          </cell>
          <cell r="C666" t="str">
            <v>Hohenlimburg</v>
          </cell>
          <cell r="D666" t="str">
            <v>B</v>
          </cell>
          <cell r="E666" t="str">
            <v>W</v>
          </cell>
          <cell r="F666">
            <v>1</v>
          </cell>
          <cell r="G666" t="str">
            <v/>
          </cell>
          <cell r="H666" t="str">
            <v>I-II</v>
          </cell>
          <cell r="I666">
            <v>0.4</v>
          </cell>
          <cell r="J666">
            <v>25</v>
          </cell>
          <cell r="K666">
            <v>24</v>
          </cell>
          <cell r="L666" t="str">
            <v>gute Lage</v>
          </cell>
          <cell r="M666" t="str">
            <v/>
          </cell>
          <cell r="N666">
            <v>800</v>
          </cell>
          <cell r="O666" t="str">
            <v/>
          </cell>
          <cell r="P666" t="str">
            <v/>
          </cell>
          <cell r="Q666">
            <v>2609061</v>
          </cell>
          <cell r="R666">
            <v>5691077</v>
          </cell>
          <cell r="S666">
            <v>40544</v>
          </cell>
        </row>
        <row r="667">
          <cell r="A667">
            <v>2000024</v>
          </cell>
          <cell r="B667">
            <v>160</v>
          </cell>
          <cell r="C667" t="str">
            <v>Hohenlimburg</v>
          </cell>
          <cell r="D667" t="str">
            <v>B</v>
          </cell>
          <cell r="E667" t="str">
            <v>W</v>
          </cell>
          <cell r="F667">
            <v>2</v>
          </cell>
          <cell r="G667" t="str">
            <v/>
          </cell>
          <cell r="H667" t="str">
            <v>II-III</v>
          </cell>
          <cell r="I667">
            <v>1.5</v>
          </cell>
          <cell r="J667">
            <v>25</v>
          </cell>
          <cell r="K667">
            <v>22</v>
          </cell>
          <cell r="L667" t="str">
            <v>mittlere Lage</v>
          </cell>
          <cell r="M667" t="str">
            <v/>
          </cell>
          <cell r="N667" t="str">
            <v/>
          </cell>
          <cell r="O667" t="str">
            <v/>
          </cell>
          <cell r="P667" t="str">
            <v/>
          </cell>
          <cell r="Q667">
            <v>2609007</v>
          </cell>
          <cell r="R667">
            <v>5691193</v>
          </cell>
          <cell r="S667">
            <v>40544</v>
          </cell>
        </row>
        <row r="668">
          <cell r="A668">
            <v>2000025</v>
          </cell>
          <cell r="B668">
            <v>140</v>
          </cell>
          <cell r="C668" t="str">
            <v>Hohenlimburg</v>
          </cell>
          <cell r="D668" t="str">
            <v>B</v>
          </cell>
          <cell r="E668" t="str">
            <v>W</v>
          </cell>
          <cell r="F668">
            <v>1</v>
          </cell>
          <cell r="G668" t="str">
            <v/>
          </cell>
          <cell r="H668" t="str">
            <v>I-II</v>
          </cell>
          <cell r="I668">
            <v>0.6</v>
          </cell>
          <cell r="J668">
            <v>25</v>
          </cell>
          <cell r="K668">
            <v>23</v>
          </cell>
          <cell r="L668" t="str">
            <v>mittlere Lage</v>
          </cell>
          <cell r="M668" t="str">
            <v/>
          </cell>
          <cell r="N668">
            <v>500</v>
          </cell>
          <cell r="O668" t="str">
            <v/>
          </cell>
          <cell r="P668" t="str">
            <v/>
          </cell>
          <cell r="Q668">
            <v>2608736</v>
          </cell>
          <cell r="R668">
            <v>5690725</v>
          </cell>
          <cell r="S668">
            <v>40544</v>
          </cell>
        </row>
        <row r="669">
          <cell r="A669">
            <v>2000026</v>
          </cell>
          <cell r="B669">
            <v>150</v>
          </cell>
          <cell r="C669" t="str">
            <v>Hohenlimburg</v>
          </cell>
          <cell r="D669" t="str">
            <v>B</v>
          </cell>
          <cell r="E669" t="str">
            <v>W</v>
          </cell>
          <cell r="F669">
            <v>1</v>
          </cell>
          <cell r="G669" t="str">
            <v/>
          </cell>
          <cell r="H669" t="str">
            <v>I-II</v>
          </cell>
          <cell r="I669">
            <v>1</v>
          </cell>
          <cell r="J669">
            <v>20</v>
          </cell>
          <cell r="K669">
            <v>18</v>
          </cell>
          <cell r="L669" t="str">
            <v>mittlere Lage</v>
          </cell>
          <cell r="M669" t="str">
            <v/>
          </cell>
          <cell r="N669">
            <v>300</v>
          </cell>
          <cell r="O669" t="str">
            <v/>
          </cell>
          <cell r="P669" t="str">
            <v/>
          </cell>
          <cell r="Q669">
            <v>2609185</v>
          </cell>
          <cell r="R669">
            <v>5691549</v>
          </cell>
          <cell r="S669">
            <v>40544</v>
          </cell>
        </row>
        <row r="670">
          <cell r="A670">
            <v>2000027</v>
          </cell>
          <cell r="B670">
            <v>130</v>
          </cell>
          <cell r="C670" t="str">
            <v>Hohenlimburg</v>
          </cell>
          <cell r="D670" t="str">
            <v>B</v>
          </cell>
          <cell r="E670" t="str">
            <v>W</v>
          </cell>
          <cell r="F670">
            <v>1</v>
          </cell>
          <cell r="G670" t="str">
            <v/>
          </cell>
          <cell r="H670" t="str">
            <v>II</v>
          </cell>
          <cell r="I670">
            <v>1</v>
          </cell>
          <cell r="J670">
            <v>20</v>
          </cell>
          <cell r="K670">
            <v>19</v>
          </cell>
          <cell r="L670" t="str">
            <v>mittlere Lage</v>
          </cell>
          <cell r="M670" t="str">
            <v/>
          </cell>
          <cell r="N670">
            <v>500</v>
          </cell>
          <cell r="O670" t="str">
            <v/>
          </cell>
          <cell r="P670" t="str">
            <v/>
          </cell>
          <cell r="Q670">
            <v>2608966</v>
          </cell>
          <cell r="R670">
            <v>5691659</v>
          </cell>
          <cell r="S670">
            <v>40544</v>
          </cell>
        </row>
        <row r="671">
          <cell r="A671">
            <v>2000028</v>
          </cell>
          <cell r="B671">
            <v>130</v>
          </cell>
          <cell r="C671" t="str">
            <v>Hohenlimburg</v>
          </cell>
          <cell r="D671" t="str">
            <v>B</v>
          </cell>
          <cell r="E671" t="str">
            <v>W</v>
          </cell>
          <cell r="F671">
            <v>1</v>
          </cell>
          <cell r="G671" t="str">
            <v/>
          </cell>
          <cell r="H671" t="str">
            <v>II</v>
          </cell>
          <cell r="I671">
            <v>0.8</v>
          </cell>
          <cell r="J671" t="str">
            <v/>
          </cell>
          <cell r="K671">
            <v>17</v>
          </cell>
          <cell r="L671" t="str">
            <v>mittlere Lage</v>
          </cell>
          <cell r="M671" t="str">
            <v/>
          </cell>
          <cell r="N671" t="str">
            <v/>
          </cell>
          <cell r="O671" t="str">
            <v/>
          </cell>
          <cell r="P671" t="str">
            <v/>
          </cell>
          <cell r="Q671">
            <v>2608888</v>
          </cell>
          <cell r="R671">
            <v>5691737</v>
          </cell>
          <cell r="S671">
            <v>40544</v>
          </cell>
        </row>
        <row r="672">
          <cell r="A672">
            <v>2000029</v>
          </cell>
          <cell r="B672">
            <v>140</v>
          </cell>
          <cell r="C672" t="str">
            <v>Hohenlimburg</v>
          </cell>
          <cell r="D672" t="str">
            <v>B</v>
          </cell>
          <cell r="E672" t="str">
            <v>W</v>
          </cell>
          <cell r="F672">
            <v>2</v>
          </cell>
          <cell r="G672" t="str">
            <v/>
          </cell>
          <cell r="H672" t="str">
            <v>ii-V</v>
          </cell>
          <cell r="I672">
            <v>1.8</v>
          </cell>
          <cell r="J672" t="str">
            <v/>
          </cell>
          <cell r="K672">
            <v>18</v>
          </cell>
          <cell r="L672" t="str">
            <v>mittlere Lage</v>
          </cell>
          <cell r="M672" t="str">
            <v/>
          </cell>
          <cell r="N672" t="str">
            <v/>
          </cell>
          <cell r="O672" t="str">
            <v/>
          </cell>
          <cell r="P672" t="str">
            <v/>
          </cell>
          <cell r="Q672">
            <v>2609065</v>
          </cell>
          <cell r="R672">
            <v>5692005</v>
          </cell>
          <cell r="S672">
            <v>40544</v>
          </cell>
        </row>
        <row r="673">
          <cell r="A673">
            <v>2000030</v>
          </cell>
          <cell r="B673">
            <v>35</v>
          </cell>
          <cell r="C673" t="str">
            <v>Hohenlimburg</v>
          </cell>
          <cell r="D673" t="str">
            <v>B</v>
          </cell>
          <cell r="E673" t="str">
            <v>G</v>
          </cell>
          <cell r="F673">
            <v>3</v>
          </cell>
          <cell r="G673" t="str">
            <v/>
          </cell>
          <cell r="H673" t="str">
            <v/>
          </cell>
          <cell r="I673" t="str">
            <v/>
          </cell>
          <cell r="J673" t="str">
            <v/>
          </cell>
          <cell r="K673">
            <v>17</v>
          </cell>
          <cell r="L673" t="str">
            <v>mittlere Lage</v>
          </cell>
          <cell r="M673" t="str">
            <v/>
          </cell>
          <cell r="N673">
            <v>25000</v>
          </cell>
          <cell r="O673" t="str">
            <v/>
          </cell>
          <cell r="P673" t="str">
            <v/>
          </cell>
          <cell r="Q673">
            <v>2608724</v>
          </cell>
          <cell r="R673">
            <v>5692408</v>
          </cell>
          <cell r="S673">
            <v>40544</v>
          </cell>
        </row>
        <row r="674">
          <cell r="A674">
            <v>2000031</v>
          </cell>
          <cell r="B674">
            <v>225</v>
          </cell>
          <cell r="C674" t="str">
            <v>Hohenlimburg</v>
          </cell>
          <cell r="D674" t="str">
            <v>B</v>
          </cell>
          <cell r="E674" t="str">
            <v>W</v>
          </cell>
          <cell r="F674">
            <v>1</v>
          </cell>
          <cell r="G674" t="str">
            <v/>
          </cell>
          <cell r="H674" t="str">
            <v>I-II</v>
          </cell>
          <cell r="I674">
            <v>1</v>
          </cell>
          <cell r="J674">
            <v>20</v>
          </cell>
          <cell r="K674">
            <v>18</v>
          </cell>
          <cell r="L674" t="str">
            <v>mittlere Lage</v>
          </cell>
          <cell r="M674" t="str">
            <v/>
          </cell>
          <cell r="N674">
            <v>300</v>
          </cell>
          <cell r="O674" t="str">
            <v/>
          </cell>
          <cell r="P674" t="str">
            <v/>
          </cell>
          <cell r="Q674">
            <v>2608906</v>
          </cell>
          <cell r="R674">
            <v>5691060</v>
          </cell>
          <cell r="S674">
            <v>40544</v>
          </cell>
        </row>
        <row r="675">
          <cell r="A675">
            <v>2000032</v>
          </cell>
          <cell r="B675">
            <v>80</v>
          </cell>
          <cell r="C675" t="str">
            <v>Hohenlimburg</v>
          </cell>
          <cell r="D675" t="str">
            <v>B</v>
          </cell>
          <cell r="E675" t="str">
            <v>MI</v>
          </cell>
          <cell r="F675">
            <v>2</v>
          </cell>
          <cell r="G675" t="str">
            <v/>
          </cell>
          <cell r="H675" t="str">
            <v>II</v>
          </cell>
          <cell r="I675">
            <v>1</v>
          </cell>
          <cell r="J675">
            <v>25</v>
          </cell>
          <cell r="K675" t="str">
            <v/>
          </cell>
          <cell r="L675" t="str">
            <v/>
          </cell>
          <cell r="M675" t="str">
            <v/>
          </cell>
          <cell r="N675" t="str">
            <v/>
          </cell>
          <cell r="O675" t="str">
            <v/>
          </cell>
          <cell r="P675" t="str">
            <v/>
          </cell>
          <cell r="Q675">
            <v>2609905</v>
          </cell>
          <cell r="R675">
            <v>5691032</v>
          </cell>
          <cell r="S675">
            <v>40544</v>
          </cell>
        </row>
        <row r="676">
          <cell r="A676">
            <v>2000033</v>
          </cell>
          <cell r="B676">
            <v>40</v>
          </cell>
          <cell r="C676" t="str">
            <v>Hohenlimburg</v>
          </cell>
          <cell r="D676" t="str">
            <v>B</v>
          </cell>
          <cell r="E676" t="str">
            <v>G</v>
          </cell>
          <cell r="F676">
            <v>3</v>
          </cell>
          <cell r="G676" t="str">
            <v/>
          </cell>
          <cell r="H676" t="str">
            <v/>
          </cell>
          <cell r="I676" t="str">
            <v/>
          </cell>
          <cell r="J676" t="str">
            <v/>
          </cell>
          <cell r="K676">
            <v>12</v>
          </cell>
          <cell r="L676" t="str">
            <v>einfache Lage</v>
          </cell>
          <cell r="M676" t="str">
            <v/>
          </cell>
          <cell r="N676">
            <v>10000</v>
          </cell>
          <cell r="O676" t="str">
            <v/>
          </cell>
          <cell r="P676" t="str">
            <v/>
          </cell>
          <cell r="Q676">
            <v>2609958</v>
          </cell>
          <cell r="R676">
            <v>5691174</v>
          </cell>
          <cell r="S676">
            <v>40544</v>
          </cell>
        </row>
        <row r="677">
          <cell r="A677">
            <v>2000034</v>
          </cell>
          <cell r="B677">
            <v>110</v>
          </cell>
          <cell r="C677" t="str">
            <v>Hohenlimburg</v>
          </cell>
          <cell r="D677" t="str">
            <v>B</v>
          </cell>
          <cell r="E677" t="str">
            <v>W</v>
          </cell>
          <cell r="F677">
            <v>1</v>
          </cell>
          <cell r="G677" t="str">
            <v/>
          </cell>
          <cell r="H677" t="str">
            <v>I-II</v>
          </cell>
          <cell r="I677">
            <v>0.5</v>
          </cell>
          <cell r="J677">
            <v>25</v>
          </cell>
          <cell r="K677">
            <v>19</v>
          </cell>
          <cell r="L677" t="str">
            <v>mittlere Lage</v>
          </cell>
          <cell r="M677" t="str">
            <v/>
          </cell>
          <cell r="N677">
            <v>500</v>
          </cell>
          <cell r="O677" t="str">
            <v/>
          </cell>
          <cell r="P677" t="str">
            <v/>
          </cell>
          <cell r="Q677">
            <v>2608872</v>
          </cell>
          <cell r="R677">
            <v>5691190</v>
          </cell>
          <cell r="S677">
            <v>40544</v>
          </cell>
        </row>
        <row r="678">
          <cell r="A678">
            <v>2000035</v>
          </cell>
          <cell r="B678">
            <v>130</v>
          </cell>
          <cell r="C678" t="str">
            <v>Hohenlimburg</v>
          </cell>
          <cell r="D678" t="str">
            <v>B</v>
          </cell>
          <cell r="E678" t="str">
            <v>W</v>
          </cell>
          <cell r="F678">
            <v>1</v>
          </cell>
          <cell r="G678" t="str">
            <v/>
          </cell>
          <cell r="H678" t="str">
            <v>I-II</v>
          </cell>
          <cell r="I678">
            <v>0.8</v>
          </cell>
          <cell r="J678">
            <v>25</v>
          </cell>
          <cell r="K678">
            <v>16</v>
          </cell>
          <cell r="L678" t="str">
            <v>mittlere Lage</v>
          </cell>
          <cell r="M678" t="str">
            <v/>
          </cell>
          <cell r="N678">
            <v>500</v>
          </cell>
          <cell r="O678" t="str">
            <v/>
          </cell>
          <cell r="P678" t="str">
            <v/>
          </cell>
          <cell r="Q678">
            <v>2609146</v>
          </cell>
          <cell r="R678">
            <v>5691282</v>
          </cell>
          <cell r="S678">
            <v>40544</v>
          </cell>
        </row>
        <row r="679">
          <cell r="A679">
            <v>2000036</v>
          </cell>
          <cell r="B679">
            <v>150</v>
          </cell>
          <cell r="C679" t="str">
            <v>Hohenlimburg</v>
          </cell>
          <cell r="D679" t="str">
            <v>B</v>
          </cell>
          <cell r="E679" t="str">
            <v>MK</v>
          </cell>
          <cell r="F679">
            <v>2</v>
          </cell>
          <cell r="G679" t="str">
            <v/>
          </cell>
          <cell r="H679" t="str">
            <v>II-IV</v>
          </cell>
          <cell r="I679" t="str">
            <v/>
          </cell>
          <cell r="J679" t="str">
            <v/>
          </cell>
          <cell r="K679" t="str">
            <v/>
          </cell>
          <cell r="L679" t="str">
            <v/>
          </cell>
          <cell r="M679" t="str">
            <v/>
          </cell>
          <cell r="N679" t="str">
            <v/>
          </cell>
          <cell r="O679" t="str">
            <v/>
          </cell>
          <cell r="P679" t="str">
            <v/>
          </cell>
          <cell r="Q679">
            <v>2609065</v>
          </cell>
          <cell r="R679">
            <v>5691860</v>
          </cell>
          <cell r="S679">
            <v>40544</v>
          </cell>
        </row>
        <row r="680">
          <cell r="A680">
            <v>2000037</v>
          </cell>
          <cell r="B680">
            <v>150</v>
          </cell>
          <cell r="C680" t="str">
            <v>Hohenlimburg</v>
          </cell>
          <cell r="D680" t="str">
            <v>B</v>
          </cell>
          <cell r="E680" t="str">
            <v>MK</v>
          </cell>
          <cell r="F680">
            <v>2</v>
          </cell>
          <cell r="G680" t="str">
            <v/>
          </cell>
          <cell r="H680" t="str">
            <v>II-III</v>
          </cell>
          <cell r="I680">
            <v>1.8</v>
          </cell>
          <cell r="J680" t="str">
            <v/>
          </cell>
          <cell r="K680" t="str">
            <v/>
          </cell>
          <cell r="L680" t="str">
            <v/>
          </cell>
          <cell r="M680" t="str">
            <v/>
          </cell>
          <cell r="N680" t="str">
            <v/>
          </cell>
          <cell r="O680" t="str">
            <v/>
          </cell>
          <cell r="P680" t="str">
            <v/>
          </cell>
          <cell r="Q680">
            <v>2609120</v>
          </cell>
          <cell r="R680">
            <v>5691790</v>
          </cell>
          <cell r="S680">
            <v>40544</v>
          </cell>
        </row>
        <row r="681">
          <cell r="A681">
            <v>2000038</v>
          </cell>
          <cell r="B681">
            <v>160</v>
          </cell>
          <cell r="C681" t="str">
            <v>Hohenlimburg</v>
          </cell>
          <cell r="D681" t="str">
            <v>B</v>
          </cell>
          <cell r="E681" t="str">
            <v>MK</v>
          </cell>
          <cell r="F681">
            <v>2</v>
          </cell>
          <cell r="G681" t="str">
            <v/>
          </cell>
          <cell r="H681" t="str">
            <v>II-IV</v>
          </cell>
          <cell r="I681">
            <v>2.2000000000000002</v>
          </cell>
          <cell r="J681" t="str">
            <v/>
          </cell>
          <cell r="K681" t="str">
            <v/>
          </cell>
          <cell r="L681" t="str">
            <v/>
          </cell>
          <cell r="M681" t="str">
            <v/>
          </cell>
          <cell r="N681" t="str">
            <v/>
          </cell>
          <cell r="O681" t="str">
            <v/>
          </cell>
          <cell r="P681" t="str">
            <v/>
          </cell>
          <cell r="Q681">
            <v>2609184</v>
          </cell>
          <cell r="R681">
            <v>5691810</v>
          </cell>
          <cell r="S681">
            <v>40544</v>
          </cell>
        </row>
        <row r="682">
          <cell r="A682">
            <v>2000039</v>
          </cell>
          <cell r="B682">
            <v>100</v>
          </cell>
          <cell r="C682" t="str">
            <v>Hohenlimburg</v>
          </cell>
          <cell r="D682" t="str">
            <v>B</v>
          </cell>
          <cell r="E682" t="str">
            <v>MK</v>
          </cell>
          <cell r="F682">
            <v>2</v>
          </cell>
          <cell r="G682" t="str">
            <v/>
          </cell>
          <cell r="H682" t="str">
            <v>II-III</v>
          </cell>
          <cell r="I682">
            <v>2</v>
          </cell>
          <cell r="J682" t="str">
            <v/>
          </cell>
          <cell r="K682" t="str">
            <v/>
          </cell>
          <cell r="L682" t="str">
            <v/>
          </cell>
          <cell r="M682" t="str">
            <v/>
          </cell>
          <cell r="N682" t="str">
            <v/>
          </cell>
          <cell r="O682" t="str">
            <v/>
          </cell>
          <cell r="P682" t="str">
            <v/>
          </cell>
          <cell r="Q682">
            <v>2609213</v>
          </cell>
          <cell r="R682">
            <v>5691752</v>
          </cell>
          <cell r="S682">
            <v>40544</v>
          </cell>
        </row>
        <row r="683">
          <cell r="A683">
            <v>2000040</v>
          </cell>
          <cell r="B683">
            <v>120</v>
          </cell>
          <cell r="C683" t="str">
            <v>Hohenlimburg</v>
          </cell>
          <cell r="D683" t="str">
            <v>B</v>
          </cell>
          <cell r="E683" t="str">
            <v>MK</v>
          </cell>
          <cell r="F683">
            <v>2</v>
          </cell>
          <cell r="G683" t="str">
            <v/>
          </cell>
          <cell r="H683" t="str">
            <v>II-III</v>
          </cell>
          <cell r="I683">
            <v>2.2000000000000002</v>
          </cell>
          <cell r="J683" t="str">
            <v/>
          </cell>
          <cell r="K683" t="str">
            <v/>
          </cell>
          <cell r="L683" t="str">
            <v/>
          </cell>
          <cell r="M683" t="str">
            <v/>
          </cell>
          <cell r="N683" t="str">
            <v/>
          </cell>
          <cell r="O683" t="str">
            <v/>
          </cell>
          <cell r="P683" t="str">
            <v/>
          </cell>
          <cell r="Q683">
            <v>2609330</v>
          </cell>
          <cell r="R683">
            <v>5691715</v>
          </cell>
          <cell r="S683">
            <v>40544</v>
          </cell>
        </row>
        <row r="684">
          <cell r="A684">
            <v>2000041</v>
          </cell>
          <cell r="B684">
            <v>130</v>
          </cell>
          <cell r="C684" t="str">
            <v>Hohenlimburg</v>
          </cell>
          <cell r="D684" t="str">
            <v>B</v>
          </cell>
          <cell r="E684" t="str">
            <v>MK</v>
          </cell>
          <cell r="F684">
            <v>2</v>
          </cell>
          <cell r="G684" t="str">
            <v/>
          </cell>
          <cell r="H684" t="str">
            <v>II-III</v>
          </cell>
          <cell r="I684">
            <v>2.2000000000000002</v>
          </cell>
          <cell r="J684" t="str">
            <v/>
          </cell>
          <cell r="K684" t="str">
            <v/>
          </cell>
          <cell r="L684" t="str">
            <v/>
          </cell>
          <cell r="M684" t="str">
            <v/>
          </cell>
          <cell r="N684" t="str">
            <v/>
          </cell>
          <cell r="O684" t="str">
            <v/>
          </cell>
          <cell r="P684" t="str">
            <v/>
          </cell>
          <cell r="Q684">
            <v>2609340</v>
          </cell>
          <cell r="R684">
            <v>5691762</v>
          </cell>
          <cell r="S684">
            <v>40544</v>
          </cell>
        </row>
        <row r="685">
          <cell r="A685">
            <v>2000042</v>
          </cell>
          <cell r="B685">
            <v>175</v>
          </cell>
          <cell r="C685" t="str">
            <v>Hohenlimburg</v>
          </cell>
          <cell r="D685" t="str">
            <v>B</v>
          </cell>
          <cell r="E685" t="str">
            <v>MK</v>
          </cell>
          <cell r="F685">
            <v>2</v>
          </cell>
          <cell r="G685" t="str">
            <v/>
          </cell>
          <cell r="H685" t="str">
            <v>III-VI</v>
          </cell>
          <cell r="I685">
            <v>2.5</v>
          </cell>
          <cell r="J685" t="str">
            <v/>
          </cell>
          <cell r="K685" t="str">
            <v/>
          </cell>
          <cell r="L685" t="str">
            <v/>
          </cell>
          <cell r="M685" t="str">
            <v/>
          </cell>
          <cell r="N685" t="str">
            <v/>
          </cell>
          <cell r="O685" t="str">
            <v/>
          </cell>
          <cell r="P685" t="str">
            <v/>
          </cell>
          <cell r="Q685">
            <v>2609286</v>
          </cell>
          <cell r="R685">
            <v>5691800</v>
          </cell>
          <cell r="S685">
            <v>40544</v>
          </cell>
        </row>
        <row r="686">
          <cell r="A686">
            <v>2000043</v>
          </cell>
          <cell r="B686">
            <v>165</v>
          </cell>
          <cell r="C686" t="str">
            <v>Hohenlimburg</v>
          </cell>
          <cell r="D686" t="str">
            <v>B</v>
          </cell>
          <cell r="E686" t="str">
            <v>MK</v>
          </cell>
          <cell r="F686">
            <v>2</v>
          </cell>
          <cell r="G686" t="str">
            <v/>
          </cell>
          <cell r="H686" t="str">
            <v>III-IV</v>
          </cell>
          <cell r="I686">
            <v>2.5</v>
          </cell>
          <cell r="J686" t="str">
            <v/>
          </cell>
          <cell r="K686" t="str">
            <v/>
          </cell>
          <cell r="L686" t="str">
            <v/>
          </cell>
          <cell r="M686" t="str">
            <v/>
          </cell>
          <cell r="N686" t="str">
            <v/>
          </cell>
          <cell r="O686" t="str">
            <v/>
          </cell>
          <cell r="P686" t="str">
            <v/>
          </cell>
          <cell r="Q686">
            <v>2609363</v>
          </cell>
          <cell r="R686">
            <v>5691820</v>
          </cell>
          <cell r="S686">
            <v>40544</v>
          </cell>
        </row>
        <row r="687">
          <cell r="A687">
            <v>2000044</v>
          </cell>
          <cell r="B687">
            <v>155</v>
          </cell>
          <cell r="C687" t="str">
            <v>Hohenlimburg</v>
          </cell>
          <cell r="D687" t="str">
            <v>B</v>
          </cell>
          <cell r="E687" t="str">
            <v>MK</v>
          </cell>
          <cell r="F687">
            <v>2</v>
          </cell>
          <cell r="G687" t="str">
            <v/>
          </cell>
          <cell r="H687" t="str">
            <v>II-IV</v>
          </cell>
          <cell r="I687">
            <v>2.4</v>
          </cell>
          <cell r="J687" t="str">
            <v/>
          </cell>
          <cell r="K687" t="str">
            <v/>
          </cell>
          <cell r="L687" t="str">
            <v/>
          </cell>
          <cell r="M687" t="str">
            <v/>
          </cell>
          <cell r="N687" t="str">
            <v/>
          </cell>
          <cell r="O687" t="str">
            <v/>
          </cell>
          <cell r="P687" t="str">
            <v/>
          </cell>
          <cell r="Q687">
            <v>2609470</v>
          </cell>
          <cell r="R687">
            <v>5691768</v>
          </cell>
          <cell r="S687">
            <v>40544</v>
          </cell>
        </row>
        <row r="688">
          <cell r="A688">
            <v>2000045</v>
          </cell>
          <cell r="B688">
            <v>150</v>
          </cell>
          <cell r="C688" t="str">
            <v>Hohenlimburg</v>
          </cell>
          <cell r="D688" t="str">
            <v>B</v>
          </cell>
          <cell r="E688" t="str">
            <v>MK</v>
          </cell>
          <cell r="F688">
            <v>2</v>
          </cell>
          <cell r="G688" t="str">
            <v/>
          </cell>
          <cell r="H688" t="str">
            <v>II-III</v>
          </cell>
          <cell r="I688">
            <v>2</v>
          </cell>
          <cell r="J688" t="str">
            <v/>
          </cell>
          <cell r="K688" t="str">
            <v/>
          </cell>
          <cell r="L688" t="str">
            <v/>
          </cell>
          <cell r="M688" t="str">
            <v/>
          </cell>
          <cell r="N688" t="str">
            <v/>
          </cell>
          <cell r="O688" t="str">
            <v/>
          </cell>
          <cell r="P688" t="str">
            <v/>
          </cell>
          <cell r="Q688">
            <v>2609435</v>
          </cell>
          <cell r="R688">
            <v>5691704</v>
          </cell>
          <cell r="S688">
            <v>40544</v>
          </cell>
        </row>
        <row r="689">
          <cell r="A689">
            <v>2000046</v>
          </cell>
          <cell r="B689">
            <v>140</v>
          </cell>
          <cell r="C689" t="str">
            <v>Hohenlimburg</v>
          </cell>
          <cell r="D689" t="str">
            <v>B</v>
          </cell>
          <cell r="E689" t="str">
            <v>MK</v>
          </cell>
          <cell r="F689">
            <v>2</v>
          </cell>
          <cell r="G689" t="str">
            <v/>
          </cell>
          <cell r="H689" t="str">
            <v>II-IV</v>
          </cell>
          <cell r="I689">
            <v>2.2000000000000002</v>
          </cell>
          <cell r="J689" t="str">
            <v/>
          </cell>
          <cell r="K689" t="str">
            <v/>
          </cell>
          <cell r="L689" t="str">
            <v/>
          </cell>
          <cell r="M689" t="str">
            <v/>
          </cell>
          <cell r="N689" t="str">
            <v/>
          </cell>
          <cell r="O689" t="str">
            <v/>
          </cell>
          <cell r="P689" t="str">
            <v/>
          </cell>
          <cell r="Q689">
            <v>2609530</v>
          </cell>
          <cell r="R689">
            <v>5691735</v>
          </cell>
          <cell r="S689">
            <v>40544</v>
          </cell>
        </row>
        <row r="690">
          <cell r="A690">
            <v>2000047</v>
          </cell>
          <cell r="B690">
            <v>100</v>
          </cell>
          <cell r="C690" t="str">
            <v>Hohenlimburg</v>
          </cell>
          <cell r="D690" t="str">
            <v>B</v>
          </cell>
          <cell r="E690" t="str">
            <v>MK</v>
          </cell>
          <cell r="F690">
            <v>2</v>
          </cell>
          <cell r="G690" t="str">
            <v/>
          </cell>
          <cell r="H690" t="str">
            <v>I</v>
          </cell>
          <cell r="I690">
            <v>1</v>
          </cell>
          <cell r="J690" t="str">
            <v/>
          </cell>
          <cell r="K690" t="str">
            <v/>
          </cell>
          <cell r="L690" t="str">
            <v/>
          </cell>
          <cell r="M690" t="str">
            <v/>
          </cell>
          <cell r="N690" t="str">
            <v/>
          </cell>
          <cell r="O690" t="str">
            <v/>
          </cell>
          <cell r="P690" t="str">
            <v/>
          </cell>
          <cell r="Q690">
            <v>2609575</v>
          </cell>
          <cell r="R690">
            <v>5691715</v>
          </cell>
          <cell r="S690">
            <v>40544</v>
          </cell>
        </row>
        <row r="691">
          <cell r="A691">
            <v>2000048</v>
          </cell>
          <cell r="B691">
            <v>120</v>
          </cell>
          <cell r="C691" t="str">
            <v>Hohenlimburg</v>
          </cell>
          <cell r="D691" t="str">
            <v>B</v>
          </cell>
          <cell r="E691" t="str">
            <v>MK</v>
          </cell>
          <cell r="F691">
            <v>2</v>
          </cell>
          <cell r="G691" t="str">
            <v/>
          </cell>
          <cell r="H691" t="str">
            <v>II-IV</v>
          </cell>
          <cell r="I691">
            <v>2.2000000000000002</v>
          </cell>
          <cell r="J691" t="str">
            <v/>
          </cell>
          <cell r="K691" t="str">
            <v/>
          </cell>
          <cell r="L691" t="str">
            <v/>
          </cell>
          <cell r="M691" t="str">
            <v/>
          </cell>
          <cell r="N691" t="str">
            <v/>
          </cell>
          <cell r="O691" t="str">
            <v/>
          </cell>
          <cell r="P691" t="str">
            <v/>
          </cell>
          <cell r="Q691">
            <v>2609700</v>
          </cell>
          <cell r="R691">
            <v>5691700</v>
          </cell>
          <cell r="S691">
            <v>40544</v>
          </cell>
        </row>
        <row r="692">
          <cell r="A692">
            <v>2000049</v>
          </cell>
          <cell r="B692">
            <v>130</v>
          </cell>
          <cell r="C692" t="str">
            <v>Hohenlimburg</v>
          </cell>
          <cell r="D692" t="str">
            <v>B</v>
          </cell>
          <cell r="E692" t="str">
            <v>W</v>
          </cell>
          <cell r="F692">
            <v>2</v>
          </cell>
          <cell r="G692" t="str">
            <v/>
          </cell>
          <cell r="H692" t="str">
            <v>II</v>
          </cell>
          <cell r="I692">
            <v>0.8</v>
          </cell>
          <cell r="J692" t="str">
            <v/>
          </cell>
          <cell r="K692" t="str">
            <v/>
          </cell>
          <cell r="L692" t="str">
            <v/>
          </cell>
          <cell r="M692" t="str">
            <v/>
          </cell>
          <cell r="N692" t="str">
            <v/>
          </cell>
          <cell r="O692" t="str">
            <v/>
          </cell>
          <cell r="P692" t="str">
            <v/>
          </cell>
          <cell r="Q692">
            <v>2609745</v>
          </cell>
          <cell r="R692">
            <v>5691740</v>
          </cell>
          <cell r="S692">
            <v>40544</v>
          </cell>
        </row>
        <row r="693">
          <cell r="A693">
            <v>2000050</v>
          </cell>
          <cell r="B693">
            <v>50</v>
          </cell>
          <cell r="C693" t="str">
            <v>Hohenlimburg</v>
          </cell>
          <cell r="D693" t="str">
            <v>B</v>
          </cell>
          <cell r="E693" t="str">
            <v>W</v>
          </cell>
          <cell r="F693">
            <v>6</v>
          </cell>
          <cell r="G693" t="str">
            <v>ASB</v>
          </cell>
          <cell r="H693" t="str">
            <v>I-II</v>
          </cell>
          <cell r="I693" t="str">
            <v/>
          </cell>
          <cell r="J693" t="str">
            <v/>
          </cell>
          <cell r="K693" t="str">
            <v/>
          </cell>
          <cell r="L693" t="str">
            <v/>
          </cell>
          <cell r="M693" t="str">
            <v/>
          </cell>
          <cell r="N693">
            <v>1000</v>
          </cell>
          <cell r="O693" t="str">
            <v/>
          </cell>
          <cell r="P693" t="str">
            <v/>
          </cell>
          <cell r="Q693">
            <v>2609408</v>
          </cell>
          <cell r="R693">
            <v>5687725</v>
          </cell>
          <cell r="S693">
            <v>40544</v>
          </cell>
        </row>
        <row r="694">
          <cell r="A694">
            <v>2000051</v>
          </cell>
          <cell r="B694">
            <v>1</v>
          </cell>
          <cell r="C694" t="str">
            <v>Hohenlimburg</v>
          </cell>
          <cell r="D694" t="str">
            <v>LF</v>
          </cell>
          <cell r="E694" t="str">
            <v>F</v>
          </cell>
          <cell r="F694">
            <v>4</v>
          </cell>
          <cell r="G694" t="str">
            <v/>
          </cell>
          <cell r="H694" t="str">
            <v/>
          </cell>
          <cell r="I694" t="str">
            <v/>
          </cell>
          <cell r="J694" t="str">
            <v/>
          </cell>
          <cell r="K694" t="str">
            <v/>
          </cell>
          <cell r="L694" t="str">
            <v/>
          </cell>
          <cell r="M694" t="str">
            <v/>
          </cell>
          <cell r="N694" t="str">
            <v/>
          </cell>
          <cell r="O694" t="str">
            <v/>
          </cell>
          <cell r="P694" t="str">
            <v/>
          </cell>
          <cell r="Q694">
            <v>2608760</v>
          </cell>
          <cell r="R694">
            <v>5690080</v>
          </cell>
          <cell r="S694">
            <v>40544</v>
          </cell>
        </row>
        <row r="695">
          <cell r="A695">
            <v>2000052</v>
          </cell>
          <cell r="B695" t="str">
            <v>--</v>
          </cell>
          <cell r="C695" t="str">
            <v>Hohenlimburg</v>
          </cell>
          <cell r="D695" t="str">
            <v>SF</v>
          </cell>
          <cell r="E695" t="str">
            <v>SN</v>
          </cell>
          <cell r="F695" t="str">
            <v/>
          </cell>
          <cell r="G695" t="str">
            <v/>
          </cell>
          <cell r="H695" t="str">
            <v/>
          </cell>
          <cell r="I695" t="str">
            <v/>
          </cell>
          <cell r="J695" t="str">
            <v/>
          </cell>
          <cell r="K695" t="str">
            <v/>
          </cell>
          <cell r="L695" t="str">
            <v/>
          </cell>
          <cell r="M695" t="str">
            <v/>
          </cell>
          <cell r="N695" t="str">
            <v/>
          </cell>
          <cell r="O695" t="str">
            <v/>
          </cell>
          <cell r="P695" t="str">
            <v/>
          </cell>
          <cell r="Q695">
            <v>2610480</v>
          </cell>
          <cell r="R695">
            <v>5692010</v>
          </cell>
          <cell r="S695">
            <v>40544</v>
          </cell>
        </row>
        <row r="696">
          <cell r="A696">
            <v>2000053</v>
          </cell>
          <cell r="B696" t="str">
            <v>--</v>
          </cell>
          <cell r="C696" t="str">
            <v>Hohenlimburg</v>
          </cell>
          <cell r="D696" t="str">
            <v>SF</v>
          </cell>
          <cell r="E696" t="str">
            <v>SN</v>
          </cell>
          <cell r="F696" t="str">
            <v/>
          </cell>
          <cell r="G696" t="str">
            <v/>
          </cell>
          <cell r="H696" t="str">
            <v/>
          </cell>
          <cell r="I696" t="str">
            <v/>
          </cell>
          <cell r="J696" t="str">
            <v/>
          </cell>
          <cell r="K696" t="str">
            <v/>
          </cell>
          <cell r="L696" t="str">
            <v/>
          </cell>
          <cell r="M696" t="str">
            <v/>
          </cell>
          <cell r="N696" t="str">
            <v/>
          </cell>
          <cell r="O696" t="str">
            <v/>
          </cell>
          <cell r="P696" t="str">
            <v/>
          </cell>
          <cell r="Q696">
            <v>2609227</v>
          </cell>
          <cell r="R696">
            <v>5691912</v>
          </cell>
          <cell r="S696">
            <v>40544</v>
          </cell>
        </row>
        <row r="697">
          <cell r="A697">
            <v>2100001</v>
          </cell>
          <cell r="B697">
            <v>45</v>
          </cell>
          <cell r="C697" t="str">
            <v>Elsey</v>
          </cell>
          <cell r="D697" t="str">
            <v>B</v>
          </cell>
          <cell r="E697" t="str">
            <v>G</v>
          </cell>
          <cell r="F697">
            <v>3</v>
          </cell>
          <cell r="G697" t="str">
            <v/>
          </cell>
          <cell r="H697" t="str">
            <v/>
          </cell>
          <cell r="I697" t="str">
            <v/>
          </cell>
          <cell r="J697" t="str">
            <v/>
          </cell>
          <cell r="K697">
            <v>24</v>
          </cell>
          <cell r="L697" t="str">
            <v>gute Lage</v>
          </cell>
          <cell r="M697" t="str">
            <v/>
          </cell>
          <cell r="N697">
            <v>25000</v>
          </cell>
          <cell r="O697" t="str">
            <v/>
          </cell>
          <cell r="P697" t="str">
            <v/>
          </cell>
          <cell r="Q697">
            <v>2608190</v>
          </cell>
          <cell r="R697">
            <v>5693650</v>
          </cell>
          <cell r="S697">
            <v>40544</v>
          </cell>
        </row>
        <row r="698">
          <cell r="A698">
            <v>2100002</v>
          </cell>
          <cell r="B698">
            <v>90</v>
          </cell>
          <cell r="C698" t="str">
            <v>Elsey</v>
          </cell>
          <cell r="D698" t="str">
            <v>B</v>
          </cell>
          <cell r="E698" t="str">
            <v>G</v>
          </cell>
          <cell r="F698">
            <v>3</v>
          </cell>
          <cell r="G698" t="str">
            <v/>
          </cell>
          <cell r="H698" t="str">
            <v/>
          </cell>
          <cell r="I698" t="str">
            <v/>
          </cell>
          <cell r="J698" t="str">
            <v/>
          </cell>
          <cell r="K698">
            <v>23</v>
          </cell>
          <cell r="L698" t="str">
            <v>mittlere Lage</v>
          </cell>
          <cell r="M698" t="str">
            <v/>
          </cell>
          <cell r="N698">
            <v>5000</v>
          </cell>
          <cell r="O698" t="str">
            <v/>
          </cell>
          <cell r="P698" t="str">
            <v/>
          </cell>
          <cell r="Q698">
            <v>2608084</v>
          </cell>
          <cell r="R698">
            <v>5693498</v>
          </cell>
          <cell r="S698">
            <v>40544</v>
          </cell>
        </row>
        <row r="699">
          <cell r="A699">
            <v>2100003</v>
          </cell>
          <cell r="B699">
            <v>110</v>
          </cell>
          <cell r="C699" t="str">
            <v>Elsey</v>
          </cell>
          <cell r="D699" t="str">
            <v>B</v>
          </cell>
          <cell r="E699" t="str">
            <v>W</v>
          </cell>
          <cell r="F699">
            <v>1</v>
          </cell>
          <cell r="G699" t="str">
            <v/>
          </cell>
          <cell r="H699" t="str">
            <v>I-III</v>
          </cell>
          <cell r="I699">
            <v>0.8</v>
          </cell>
          <cell r="J699">
            <v>25</v>
          </cell>
          <cell r="K699">
            <v>15</v>
          </cell>
          <cell r="L699" t="str">
            <v>einfache Lage</v>
          </cell>
          <cell r="M699" t="str">
            <v/>
          </cell>
          <cell r="N699">
            <v>500</v>
          </cell>
          <cell r="O699" t="str">
            <v/>
          </cell>
          <cell r="P699" t="str">
            <v/>
          </cell>
          <cell r="Q699">
            <v>2608370</v>
          </cell>
          <cell r="R699">
            <v>5693352</v>
          </cell>
          <cell r="S699">
            <v>40544</v>
          </cell>
        </row>
        <row r="700">
          <cell r="A700">
            <v>2100004</v>
          </cell>
          <cell r="B700">
            <v>55</v>
          </cell>
          <cell r="C700" t="str">
            <v>Elsey</v>
          </cell>
          <cell r="D700" t="str">
            <v>B</v>
          </cell>
          <cell r="E700" t="str">
            <v>G</v>
          </cell>
          <cell r="F700">
            <v>3</v>
          </cell>
          <cell r="G700" t="str">
            <v/>
          </cell>
          <cell r="H700" t="str">
            <v/>
          </cell>
          <cell r="I700" t="str">
            <v/>
          </cell>
          <cell r="J700" t="str">
            <v/>
          </cell>
          <cell r="K700">
            <v>18</v>
          </cell>
          <cell r="L700" t="str">
            <v>mittlere Lage</v>
          </cell>
          <cell r="M700" t="str">
            <v/>
          </cell>
          <cell r="N700">
            <v>5000</v>
          </cell>
          <cell r="O700" t="str">
            <v/>
          </cell>
          <cell r="P700" t="str">
            <v/>
          </cell>
          <cell r="Q700">
            <v>2608525</v>
          </cell>
          <cell r="R700">
            <v>5693231</v>
          </cell>
          <cell r="S700">
            <v>40544</v>
          </cell>
        </row>
        <row r="701">
          <cell r="A701">
            <v>2100005</v>
          </cell>
          <cell r="B701">
            <v>130</v>
          </cell>
          <cell r="C701" t="str">
            <v>Elsey</v>
          </cell>
          <cell r="D701" t="str">
            <v>B</v>
          </cell>
          <cell r="E701" t="str">
            <v>W</v>
          </cell>
          <cell r="F701">
            <v>2</v>
          </cell>
          <cell r="G701" t="str">
            <v/>
          </cell>
          <cell r="H701" t="str">
            <v>II-III</v>
          </cell>
          <cell r="I701">
            <v>0.7</v>
          </cell>
          <cell r="J701" t="str">
            <v/>
          </cell>
          <cell r="K701">
            <v>18</v>
          </cell>
          <cell r="L701" t="str">
            <v>mittlere Lage</v>
          </cell>
          <cell r="M701" t="str">
            <v/>
          </cell>
          <cell r="N701" t="str">
            <v/>
          </cell>
          <cell r="O701" t="str">
            <v/>
          </cell>
          <cell r="P701" t="str">
            <v/>
          </cell>
          <cell r="Q701">
            <v>2608682</v>
          </cell>
          <cell r="R701">
            <v>5693073</v>
          </cell>
          <cell r="S701">
            <v>40544</v>
          </cell>
        </row>
        <row r="702">
          <cell r="A702">
            <v>2100006</v>
          </cell>
          <cell r="B702">
            <v>125</v>
          </cell>
          <cell r="C702" t="str">
            <v>Elsey</v>
          </cell>
          <cell r="D702" t="str">
            <v>B</v>
          </cell>
          <cell r="E702" t="str">
            <v>W</v>
          </cell>
          <cell r="F702">
            <v>2</v>
          </cell>
          <cell r="G702" t="str">
            <v/>
          </cell>
          <cell r="H702" t="str">
            <v>III-V</v>
          </cell>
          <cell r="I702">
            <v>0.9</v>
          </cell>
          <cell r="J702" t="str">
            <v/>
          </cell>
          <cell r="K702">
            <v>20</v>
          </cell>
          <cell r="L702" t="str">
            <v>mittlere Lage</v>
          </cell>
          <cell r="M702" t="str">
            <v/>
          </cell>
          <cell r="N702" t="str">
            <v/>
          </cell>
          <cell r="O702" t="str">
            <v/>
          </cell>
          <cell r="P702" t="str">
            <v/>
          </cell>
          <cell r="Q702">
            <v>2608933</v>
          </cell>
          <cell r="R702">
            <v>5693124</v>
          </cell>
          <cell r="S702">
            <v>40544</v>
          </cell>
        </row>
        <row r="703">
          <cell r="A703">
            <v>2100007</v>
          </cell>
          <cell r="B703">
            <v>110</v>
          </cell>
          <cell r="C703" t="str">
            <v>Elsey</v>
          </cell>
          <cell r="D703" t="str">
            <v>B</v>
          </cell>
          <cell r="E703" t="str">
            <v>W</v>
          </cell>
          <cell r="F703">
            <v>2</v>
          </cell>
          <cell r="G703" t="str">
            <v/>
          </cell>
          <cell r="H703" t="str">
            <v>VIII</v>
          </cell>
          <cell r="I703">
            <v>1</v>
          </cell>
          <cell r="J703" t="str">
            <v/>
          </cell>
          <cell r="K703">
            <v>17</v>
          </cell>
          <cell r="L703" t="str">
            <v>mittlere Lage</v>
          </cell>
          <cell r="M703" t="str">
            <v/>
          </cell>
          <cell r="N703" t="str">
            <v/>
          </cell>
          <cell r="O703" t="str">
            <v/>
          </cell>
          <cell r="P703" t="str">
            <v/>
          </cell>
          <cell r="Q703">
            <v>2608986</v>
          </cell>
          <cell r="R703">
            <v>5693290</v>
          </cell>
          <cell r="S703">
            <v>40544</v>
          </cell>
        </row>
        <row r="704">
          <cell r="A704">
            <v>2100008</v>
          </cell>
          <cell r="B704">
            <v>130</v>
          </cell>
          <cell r="C704" t="str">
            <v>Elsey</v>
          </cell>
          <cell r="D704" t="str">
            <v>B</v>
          </cell>
          <cell r="E704" t="str">
            <v>W</v>
          </cell>
          <cell r="F704">
            <v>1</v>
          </cell>
          <cell r="G704" t="str">
            <v/>
          </cell>
          <cell r="H704" t="str">
            <v>II</v>
          </cell>
          <cell r="I704">
            <v>1.3</v>
          </cell>
          <cell r="J704">
            <v>20</v>
          </cell>
          <cell r="K704">
            <v>17</v>
          </cell>
          <cell r="L704" t="str">
            <v>mittlere Lage</v>
          </cell>
          <cell r="M704" t="str">
            <v/>
          </cell>
          <cell r="N704">
            <v>300</v>
          </cell>
          <cell r="O704" t="str">
            <v/>
          </cell>
          <cell r="P704" t="str">
            <v/>
          </cell>
          <cell r="Q704">
            <v>2609019</v>
          </cell>
          <cell r="R704">
            <v>5693350</v>
          </cell>
          <cell r="S704">
            <v>40544</v>
          </cell>
        </row>
        <row r="705">
          <cell r="A705">
            <v>2100009</v>
          </cell>
          <cell r="B705">
            <v>150</v>
          </cell>
          <cell r="C705" t="str">
            <v>Elsey</v>
          </cell>
          <cell r="D705" t="str">
            <v>B</v>
          </cell>
          <cell r="E705" t="str">
            <v>W</v>
          </cell>
          <cell r="F705">
            <v>1</v>
          </cell>
          <cell r="G705" t="str">
            <v/>
          </cell>
          <cell r="H705" t="str">
            <v>I-II</v>
          </cell>
          <cell r="I705">
            <v>0.9</v>
          </cell>
          <cell r="J705">
            <v>25</v>
          </cell>
          <cell r="K705">
            <v>22</v>
          </cell>
          <cell r="L705" t="str">
            <v>mittlere Lage</v>
          </cell>
          <cell r="M705" t="str">
            <v/>
          </cell>
          <cell r="N705">
            <v>700</v>
          </cell>
          <cell r="O705" t="str">
            <v/>
          </cell>
          <cell r="P705" t="str">
            <v/>
          </cell>
          <cell r="Q705">
            <v>2609140</v>
          </cell>
          <cell r="R705">
            <v>5693007</v>
          </cell>
          <cell r="S705">
            <v>40544</v>
          </cell>
        </row>
        <row r="706">
          <cell r="A706">
            <v>2100010</v>
          </cell>
          <cell r="B706">
            <v>180</v>
          </cell>
          <cell r="C706" t="str">
            <v>Elsey</v>
          </cell>
          <cell r="D706" t="str">
            <v>B</v>
          </cell>
          <cell r="E706" t="str">
            <v>MK</v>
          </cell>
          <cell r="F706">
            <v>2</v>
          </cell>
          <cell r="G706" t="str">
            <v/>
          </cell>
          <cell r="H706" t="str">
            <v>III-VIII</v>
          </cell>
          <cell r="I706">
            <v>2</v>
          </cell>
          <cell r="J706">
            <v>20</v>
          </cell>
          <cell r="K706" t="str">
            <v/>
          </cell>
          <cell r="L706" t="str">
            <v/>
          </cell>
          <cell r="M706" t="str">
            <v/>
          </cell>
          <cell r="N706" t="str">
            <v/>
          </cell>
          <cell r="O706" t="str">
            <v/>
          </cell>
          <cell r="P706" t="str">
            <v/>
          </cell>
          <cell r="Q706">
            <v>2609025</v>
          </cell>
          <cell r="R706">
            <v>5692900</v>
          </cell>
          <cell r="S706">
            <v>40544</v>
          </cell>
        </row>
        <row r="707">
          <cell r="A707">
            <v>2100011</v>
          </cell>
          <cell r="B707">
            <v>50</v>
          </cell>
          <cell r="C707" t="str">
            <v>Elsey</v>
          </cell>
          <cell r="D707" t="str">
            <v>B</v>
          </cell>
          <cell r="E707" t="str">
            <v>W</v>
          </cell>
          <cell r="F707">
            <v>6</v>
          </cell>
          <cell r="G707" t="str">
            <v>ASB</v>
          </cell>
          <cell r="H707" t="str">
            <v>I-II</v>
          </cell>
          <cell r="I707" t="str">
            <v/>
          </cell>
          <cell r="J707" t="str">
            <v/>
          </cell>
          <cell r="K707" t="str">
            <v/>
          </cell>
          <cell r="L707" t="str">
            <v/>
          </cell>
          <cell r="M707" t="str">
            <v/>
          </cell>
          <cell r="N707">
            <v>1000</v>
          </cell>
          <cell r="O707" t="str">
            <v/>
          </cell>
          <cell r="P707" t="str">
            <v/>
          </cell>
          <cell r="Q707">
            <v>2609450</v>
          </cell>
          <cell r="R707">
            <v>5692400</v>
          </cell>
          <cell r="S707">
            <v>40544</v>
          </cell>
        </row>
        <row r="708">
          <cell r="A708">
            <v>2100012</v>
          </cell>
          <cell r="B708">
            <v>150</v>
          </cell>
          <cell r="C708" t="str">
            <v>Elsey</v>
          </cell>
          <cell r="D708" t="str">
            <v>B</v>
          </cell>
          <cell r="E708" t="str">
            <v>W</v>
          </cell>
          <cell r="F708">
            <v>1</v>
          </cell>
          <cell r="G708" t="str">
            <v/>
          </cell>
          <cell r="H708" t="str">
            <v>I-II</v>
          </cell>
          <cell r="I708">
            <v>0.9</v>
          </cell>
          <cell r="J708">
            <v>20</v>
          </cell>
          <cell r="K708">
            <v>20</v>
          </cell>
          <cell r="L708" t="str">
            <v>mittlere Lage</v>
          </cell>
          <cell r="M708" t="str">
            <v/>
          </cell>
          <cell r="N708">
            <v>500</v>
          </cell>
          <cell r="O708" t="str">
            <v/>
          </cell>
          <cell r="P708" t="str">
            <v/>
          </cell>
          <cell r="Q708">
            <v>2608830</v>
          </cell>
          <cell r="R708">
            <v>5692695</v>
          </cell>
          <cell r="S708">
            <v>40544</v>
          </cell>
        </row>
        <row r="709">
          <cell r="A709">
            <v>2100013</v>
          </cell>
          <cell r="B709">
            <v>180</v>
          </cell>
          <cell r="C709" t="str">
            <v>Elsey</v>
          </cell>
          <cell r="D709" t="str">
            <v>B</v>
          </cell>
          <cell r="E709" t="str">
            <v>W</v>
          </cell>
          <cell r="F709">
            <v>1</v>
          </cell>
          <cell r="G709" t="str">
            <v/>
          </cell>
          <cell r="H709" t="str">
            <v>II</v>
          </cell>
          <cell r="I709">
            <v>1</v>
          </cell>
          <cell r="J709">
            <v>20</v>
          </cell>
          <cell r="K709">
            <v>19</v>
          </cell>
          <cell r="L709" t="str">
            <v>mittlere Lage</v>
          </cell>
          <cell r="M709" t="str">
            <v/>
          </cell>
          <cell r="N709">
            <v>200</v>
          </cell>
          <cell r="O709" t="str">
            <v/>
          </cell>
          <cell r="P709" t="str">
            <v/>
          </cell>
          <cell r="Q709">
            <v>2608923</v>
          </cell>
          <cell r="R709">
            <v>5692658</v>
          </cell>
          <cell r="S709">
            <v>40544</v>
          </cell>
        </row>
        <row r="710">
          <cell r="A710">
            <v>2100014</v>
          </cell>
          <cell r="B710">
            <v>35</v>
          </cell>
          <cell r="C710" t="str">
            <v>Elsey</v>
          </cell>
          <cell r="D710" t="str">
            <v>B</v>
          </cell>
          <cell r="E710" t="str">
            <v>G</v>
          </cell>
          <cell r="F710">
            <v>3</v>
          </cell>
          <cell r="G710" t="str">
            <v/>
          </cell>
          <cell r="H710" t="str">
            <v/>
          </cell>
          <cell r="I710" t="str">
            <v/>
          </cell>
          <cell r="J710" t="str">
            <v/>
          </cell>
          <cell r="K710">
            <v>8</v>
          </cell>
          <cell r="L710" t="str">
            <v>einfache Lage</v>
          </cell>
          <cell r="M710" t="str">
            <v/>
          </cell>
          <cell r="N710">
            <v>2500</v>
          </cell>
          <cell r="O710" t="str">
            <v/>
          </cell>
          <cell r="P710" t="str">
            <v/>
          </cell>
          <cell r="Q710">
            <v>2608964</v>
          </cell>
          <cell r="R710">
            <v>5692404</v>
          </cell>
          <cell r="S710">
            <v>40544</v>
          </cell>
        </row>
        <row r="711">
          <cell r="A711">
            <v>2100015</v>
          </cell>
          <cell r="B711">
            <v>125</v>
          </cell>
          <cell r="C711" t="str">
            <v>Elsey</v>
          </cell>
          <cell r="D711" t="str">
            <v>B</v>
          </cell>
          <cell r="E711" t="str">
            <v>MI</v>
          </cell>
          <cell r="F711">
            <v>2</v>
          </cell>
          <cell r="G711" t="str">
            <v/>
          </cell>
          <cell r="H711" t="str">
            <v>I-II</v>
          </cell>
          <cell r="I711">
            <v>1</v>
          </cell>
          <cell r="J711">
            <v>20</v>
          </cell>
          <cell r="K711" t="str">
            <v/>
          </cell>
          <cell r="L711" t="str">
            <v/>
          </cell>
          <cell r="M711" t="str">
            <v/>
          </cell>
          <cell r="N711">
            <v>400</v>
          </cell>
          <cell r="O711" t="str">
            <v/>
          </cell>
          <cell r="P711" t="str">
            <v/>
          </cell>
          <cell r="Q711">
            <v>2609048</v>
          </cell>
          <cell r="R711">
            <v>5692405</v>
          </cell>
          <cell r="S711">
            <v>40544</v>
          </cell>
        </row>
        <row r="712">
          <cell r="A712">
            <v>2100016</v>
          </cell>
          <cell r="B712">
            <v>190</v>
          </cell>
          <cell r="C712" t="str">
            <v>Elsey</v>
          </cell>
          <cell r="D712" t="str">
            <v>B</v>
          </cell>
          <cell r="E712" t="str">
            <v>W</v>
          </cell>
          <cell r="F712">
            <v>1</v>
          </cell>
          <cell r="G712" t="str">
            <v/>
          </cell>
          <cell r="H712" t="str">
            <v>I-II</v>
          </cell>
          <cell r="I712">
            <v>0.8</v>
          </cell>
          <cell r="J712">
            <v>25</v>
          </cell>
          <cell r="K712">
            <v>25</v>
          </cell>
          <cell r="L712" t="str">
            <v>gute Lage</v>
          </cell>
          <cell r="M712" t="str">
            <v/>
          </cell>
          <cell r="N712">
            <v>700</v>
          </cell>
          <cell r="O712" t="str">
            <v/>
          </cell>
          <cell r="P712" t="str">
            <v/>
          </cell>
          <cell r="Q712">
            <v>2609216</v>
          </cell>
          <cell r="R712">
            <v>5692514</v>
          </cell>
          <cell r="S712">
            <v>40544</v>
          </cell>
        </row>
        <row r="713">
          <cell r="A713">
            <v>2100017</v>
          </cell>
          <cell r="B713">
            <v>150</v>
          </cell>
          <cell r="C713" t="str">
            <v>Elsey</v>
          </cell>
          <cell r="D713" t="str">
            <v>B</v>
          </cell>
          <cell r="E713" t="str">
            <v>W</v>
          </cell>
          <cell r="F713">
            <v>1</v>
          </cell>
          <cell r="G713" t="str">
            <v/>
          </cell>
          <cell r="H713" t="str">
            <v>I</v>
          </cell>
          <cell r="I713">
            <v>0.6</v>
          </cell>
          <cell r="J713">
            <v>20</v>
          </cell>
          <cell r="K713">
            <v>21</v>
          </cell>
          <cell r="L713" t="str">
            <v>mittlere Lage</v>
          </cell>
          <cell r="M713" t="str">
            <v/>
          </cell>
          <cell r="N713">
            <v>700</v>
          </cell>
          <cell r="O713" t="str">
            <v/>
          </cell>
          <cell r="P713" t="str">
            <v/>
          </cell>
          <cell r="Q713">
            <v>2609619</v>
          </cell>
          <cell r="R713">
            <v>5692350</v>
          </cell>
          <cell r="S713">
            <v>40544</v>
          </cell>
        </row>
        <row r="714">
          <cell r="A714">
            <v>2100018</v>
          </cell>
          <cell r="B714">
            <v>140</v>
          </cell>
          <cell r="C714" t="str">
            <v>Elsey</v>
          </cell>
          <cell r="D714" t="str">
            <v>B</v>
          </cell>
          <cell r="E714" t="str">
            <v>W</v>
          </cell>
          <cell r="F714">
            <v>2</v>
          </cell>
          <cell r="G714" t="str">
            <v/>
          </cell>
          <cell r="H714" t="str">
            <v>III</v>
          </cell>
          <cell r="I714">
            <v>1</v>
          </cell>
          <cell r="J714">
            <v>25</v>
          </cell>
          <cell r="K714">
            <v>19</v>
          </cell>
          <cell r="L714" t="str">
            <v>mittlere Lage</v>
          </cell>
          <cell r="M714" t="str">
            <v/>
          </cell>
          <cell r="N714" t="str">
            <v/>
          </cell>
          <cell r="O714" t="str">
            <v/>
          </cell>
          <cell r="P714" t="str">
            <v/>
          </cell>
          <cell r="Q714">
            <v>2609456</v>
          </cell>
          <cell r="R714">
            <v>5692608</v>
          </cell>
          <cell r="S714">
            <v>40544</v>
          </cell>
        </row>
        <row r="715">
          <cell r="A715">
            <v>2100019</v>
          </cell>
          <cell r="B715">
            <v>180</v>
          </cell>
          <cell r="C715" t="str">
            <v>Elsey</v>
          </cell>
          <cell r="D715" t="str">
            <v>B</v>
          </cell>
          <cell r="E715" t="str">
            <v>W</v>
          </cell>
          <cell r="F715">
            <v>1</v>
          </cell>
          <cell r="G715" t="str">
            <v/>
          </cell>
          <cell r="H715" t="str">
            <v>I-II</v>
          </cell>
          <cell r="I715">
            <v>0.5</v>
          </cell>
          <cell r="J715">
            <v>25</v>
          </cell>
          <cell r="K715">
            <v>22</v>
          </cell>
          <cell r="L715" t="str">
            <v>mittlere Lage</v>
          </cell>
          <cell r="M715" t="str">
            <v/>
          </cell>
          <cell r="N715">
            <v>500</v>
          </cell>
          <cell r="O715" t="str">
            <v/>
          </cell>
          <cell r="P715" t="str">
            <v/>
          </cell>
          <cell r="Q715">
            <v>2609358</v>
          </cell>
          <cell r="R715">
            <v>5692717</v>
          </cell>
          <cell r="S715">
            <v>40544</v>
          </cell>
        </row>
        <row r="716">
          <cell r="A716">
            <v>2100020</v>
          </cell>
          <cell r="B716">
            <v>140</v>
          </cell>
          <cell r="C716" t="str">
            <v>Elsey</v>
          </cell>
          <cell r="D716" t="str">
            <v>B</v>
          </cell>
          <cell r="E716" t="str">
            <v>W</v>
          </cell>
          <cell r="F716">
            <v>1</v>
          </cell>
          <cell r="G716" t="str">
            <v/>
          </cell>
          <cell r="H716" t="str">
            <v>II</v>
          </cell>
          <cell r="I716">
            <v>0.9</v>
          </cell>
          <cell r="J716">
            <v>20</v>
          </cell>
          <cell r="K716">
            <v>17</v>
          </cell>
          <cell r="L716" t="str">
            <v>mittlere Lage</v>
          </cell>
          <cell r="M716" t="str">
            <v/>
          </cell>
          <cell r="N716" t="str">
            <v/>
          </cell>
          <cell r="O716" t="str">
            <v/>
          </cell>
          <cell r="P716" t="str">
            <v/>
          </cell>
          <cell r="Q716">
            <v>2609641</v>
          </cell>
          <cell r="R716">
            <v>5692812</v>
          </cell>
          <cell r="S716">
            <v>40544</v>
          </cell>
        </row>
        <row r="717">
          <cell r="A717">
            <v>2100021</v>
          </cell>
          <cell r="B717">
            <v>170</v>
          </cell>
          <cell r="C717" t="str">
            <v>Elsey</v>
          </cell>
          <cell r="D717" t="str">
            <v>B</v>
          </cell>
          <cell r="E717" t="str">
            <v>W</v>
          </cell>
          <cell r="F717">
            <v>2</v>
          </cell>
          <cell r="G717" t="str">
            <v/>
          </cell>
          <cell r="H717" t="str">
            <v>II</v>
          </cell>
          <cell r="I717">
            <v>1</v>
          </cell>
          <cell r="J717">
            <v>25</v>
          </cell>
          <cell r="K717">
            <v>21</v>
          </cell>
          <cell r="L717" t="str">
            <v>mittlere Lage</v>
          </cell>
          <cell r="M717" t="str">
            <v/>
          </cell>
          <cell r="N717" t="str">
            <v/>
          </cell>
          <cell r="O717" t="str">
            <v/>
          </cell>
          <cell r="P717" t="str">
            <v/>
          </cell>
          <cell r="Q717">
            <v>2609991</v>
          </cell>
          <cell r="R717">
            <v>5692834</v>
          </cell>
          <cell r="S717">
            <v>40544</v>
          </cell>
        </row>
        <row r="718">
          <cell r="A718">
            <v>2100022</v>
          </cell>
          <cell r="B718">
            <v>180</v>
          </cell>
          <cell r="C718" t="str">
            <v>Elsey</v>
          </cell>
          <cell r="D718" t="str">
            <v>B</v>
          </cell>
          <cell r="E718" t="str">
            <v>W</v>
          </cell>
          <cell r="F718">
            <v>1</v>
          </cell>
          <cell r="G718" t="str">
            <v/>
          </cell>
          <cell r="H718" t="str">
            <v>I-II</v>
          </cell>
          <cell r="I718">
            <v>0.6</v>
          </cell>
          <cell r="J718">
            <v>25</v>
          </cell>
          <cell r="K718">
            <v>22</v>
          </cell>
          <cell r="L718" t="str">
            <v>mittlere Lage</v>
          </cell>
          <cell r="M718" t="str">
            <v/>
          </cell>
          <cell r="N718">
            <v>700</v>
          </cell>
          <cell r="O718" t="str">
            <v/>
          </cell>
          <cell r="P718" t="str">
            <v/>
          </cell>
          <cell r="Q718">
            <v>2610016</v>
          </cell>
          <cell r="R718">
            <v>5692642</v>
          </cell>
          <cell r="S718">
            <v>40544</v>
          </cell>
        </row>
        <row r="719">
          <cell r="A719">
            <v>2100023</v>
          </cell>
          <cell r="B719">
            <v>200</v>
          </cell>
          <cell r="C719" t="str">
            <v>Elsey</v>
          </cell>
          <cell r="D719" t="str">
            <v>B</v>
          </cell>
          <cell r="E719" t="str">
            <v>W</v>
          </cell>
          <cell r="F719">
            <v>1</v>
          </cell>
          <cell r="G719" t="str">
            <v/>
          </cell>
          <cell r="H719" t="str">
            <v>I</v>
          </cell>
          <cell r="I719">
            <v>0.5</v>
          </cell>
          <cell r="J719">
            <v>25</v>
          </cell>
          <cell r="K719">
            <v>22</v>
          </cell>
          <cell r="L719" t="str">
            <v>mittlere Lage</v>
          </cell>
          <cell r="M719" t="str">
            <v/>
          </cell>
          <cell r="N719">
            <v>300</v>
          </cell>
          <cell r="O719" t="str">
            <v/>
          </cell>
          <cell r="P719" t="str">
            <v/>
          </cell>
          <cell r="Q719">
            <v>2610475</v>
          </cell>
          <cell r="R719">
            <v>5693050</v>
          </cell>
          <cell r="S719">
            <v>40544</v>
          </cell>
        </row>
        <row r="720">
          <cell r="A720">
            <v>2100024</v>
          </cell>
          <cell r="B720">
            <v>190</v>
          </cell>
          <cell r="C720" t="str">
            <v>Elsey</v>
          </cell>
          <cell r="D720" t="str">
            <v>B</v>
          </cell>
          <cell r="E720" t="str">
            <v>W</v>
          </cell>
          <cell r="F720">
            <v>1</v>
          </cell>
          <cell r="G720" t="str">
            <v/>
          </cell>
          <cell r="H720" t="str">
            <v>I-II</v>
          </cell>
          <cell r="I720">
            <v>0.8</v>
          </cell>
          <cell r="J720">
            <v>25</v>
          </cell>
          <cell r="K720">
            <v>24</v>
          </cell>
          <cell r="L720" t="str">
            <v>gute Lage</v>
          </cell>
          <cell r="M720" t="str">
            <v/>
          </cell>
          <cell r="N720">
            <v>600</v>
          </cell>
          <cell r="O720" t="str">
            <v/>
          </cell>
          <cell r="P720" t="str">
            <v/>
          </cell>
          <cell r="Q720">
            <v>2610115</v>
          </cell>
          <cell r="R720">
            <v>5692960</v>
          </cell>
          <cell r="S720">
            <v>40544</v>
          </cell>
        </row>
        <row r="721">
          <cell r="A721">
            <v>2100025</v>
          </cell>
          <cell r="B721">
            <v>270</v>
          </cell>
          <cell r="C721" t="str">
            <v>Elsey</v>
          </cell>
          <cell r="D721" t="str">
            <v>B</v>
          </cell>
          <cell r="E721" t="str">
            <v>W</v>
          </cell>
          <cell r="F721">
            <v>1</v>
          </cell>
          <cell r="G721" t="str">
            <v/>
          </cell>
          <cell r="H721" t="str">
            <v>I</v>
          </cell>
          <cell r="I721">
            <v>0.6</v>
          </cell>
          <cell r="J721">
            <v>25</v>
          </cell>
          <cell r="K721">
            <v>24</v>
          </cell>
          <cell r="L721" t="str">
            <v>gute Lage</v>
          </cell>
          <cell r="M721" t="str">
            <v/>
          </cell>
          <cell r="N721">
            <v>600</v>
          </cell>
          <cell r="O721" t="str">
            <v/>
          </cell>
          <cell r="P721" t="str">
            <v/>
          </cell>
          <cell r="Q721">
            <v>2610477</v>
          </cell>
          <cell r="R721">
            <v>5692922</v>
          </cell>
          <cell r="S721">
            <v>40544</v>
          </cell>
        </row>
        <row r="722">
          <cell r="A722">
            <v>2100026</v>
          </cell>
          <cell r="B722">
            <v>255</v>
          </cell>
          <cell r="C722" t="str">
            <v>Elsey</v>
          </cell>
          <cell r="D722" t="str">
            <v>B</v>
          </cell>
          <cell r="E722" t="str">
            <v>W</v>
          </cell>
          <cell r="F722">
            <v>1</v>
          </cell>
          <cell r="G722" t="str">
            <v/>
          </cell>
          <cell r="H722" t="str">
            <v>I</v>
          </cell>
          <cell r="I722">
            <v>0.5</v>
          </cell>
          <cell r="J722">
            <v>25</v>
          </cell>
          <cell r="K722">
            <v>23</v>
          </cell>
          <cell r="L722" t="str">
            <v>mittlere Lage</v>
          </cell>
          <cell r="M722" t="str">
            <v/>
          </cell>
          <cell r="N722">
            <v>300</v>
          </cell>
          <cell r="O722" t="str">
            <v/>
          </cell>
          <cell r="P722" t="str">
            <v/>
          </cell>
          <cell r="Q722">
            <v>2610484</v>
          </cell>
          <cell r="R722">
            <v>5692982</v>
          </cell>
          <cell r="S722">
            <v>40544</v>
          </cell>
        </row>
        <row r="723">
          <cell r="A723">
            <v>2100027</v>
          </cell>
          <cell r="B723">
            <v>210</v>
          </cell>
          <cell r="C723" t="str">
            <v>Elsey</v>
          </cell>
          <cell r="D723" t="str">
            <v>B</v>
          </cell>
          <cell r="E723" t="str">
            <v>W</v>
          </cell>
          <cell r="F723">
            <v>1</v>
          </cell>
          <cell r="G723" t="str">
            <v/>
          </cell>
          <cell r="H723" t="str">
            <v>I-II</v>
          </cell>
          <cell r="I723">
            <v>0.6</v>
          </cell>
          <cell r="J723">
            <v>25</v>
          </cell>
          <cell r="K723">
            <v>19</v>
          </cell>
          <cell r="L723" t="str">
            <v>mittlere Lage</v>
          </cell>
          <cell r="M723" t="str">
            <v/>
          </cell>
          <cell r="N723">
            <v>400</v>
          </cell>
          <cell r="O723" t="str">
            <v/>
          </cell>
          <cell r="P723" t="str">
            <v/>
          </cell>
          <cell r="Q723">
            <v>2610402</v>
          </cell>
          <cell r="R723">
            <v>5693182</v>
          </cell>
          <cell r="S723">
            <v>40544</v>
          </cell>
        </row>
        <row r="724">
          <cell r="A724">
            <v>2100028</v>
          </cell>
          <cell r="B724">
            <v>140</v>
          </cell>
          <cell r="C724" t="str">
            <v>Elsey</v>
          </cell>
          <cell r="D724" t="str">
            <v>B</v>
          </cell>
          <cell r="E724" t="str">
            <v>W</v>
          </cell>
          <cell r="F724">
            <v>2</v>
          </cell>
          <cell r="G724" t="str">
            <v/>
          </cell>
          <cell r="H724" t="str">
            <v>I-II</v>
          </cell>
          <cell r="I724">
            <v>0.9</v>
          </cell>
          <cell r="J724">
            <v>25</v>
          </cell>
          <cell r="K724">
            <v>17</v>
          </cell>
          <cell r="L724" t="str">
            <v>mittlere Lage</v>
          </cell>
          <cell r="M724" t="str">
            <v/>
          </cell>
          <cell r="N724" t="str">
            <v/>
          </cell>
          <cell r="O724" t="str">
            <v/>
          </cell>
          <cell r="P724" t="str">
            <v/>
          </cell>
          <cell r="Q724">
            <v>2609339</v>
          </cell>
          <cell r="R724">
            <v>5692805</v>
          </cell>
          <cell r="S724">
            <v>40544</v>
          </cell>
        </row>
        <row r="725">
          <cell r="A725">
            <v>2100029</v>
          </cell>
          <cell r="B725">
            <v>150</v>
          </cell>
          <cell r="C725" t="str">
            <v>Elsey</v>
          </cell>
          <cell r="D725" t="str">
            <v>B</v>
          </cell>
          <cell r="E725" t="str">
            <v>MI</v>
          </cell>
          <cell r="F725">
            <v>2</v>
          </cell>
          <cell r="G725" t="str">
            <v/>
          </cell>
          <cell r="H725" t="str">
            <v>II-IV</v>
          </cell>
          <cell r="I725">
            <v>1.6</v>
          </cell>
          <cell r="J725">
            <v>20</v>
          </cell>
          <cell r="K725" t="str">
            <v/>
          </cell>
          <cell r="L725" t="str">
            <v/>
          </cell>
          <cell r="M725" t="str">
            <v/>
          </cell>
          <cell r="N725" t="str">
            <v/>
          </cell>
          <cell r="O725" t="str">
            <v/>
          </cell>
          <cell r="P725" t="str">
            <v/>
          </cell>
          <cell r="Q725">
            <v>2609285</v>
          </cell>
          <cell r="R725">
            <v>5692925</v>
          </cell>
          <cell r="S725">
            <v>40544</v>
          </cell>
        </row>
        <row r="726">
          <cell r="A726">
            <v>2100030</v>
          </cell>
          <cell r="B726">
            <v>170</v>
          </cell>
          <cell r="C726" t="str">
            <v>Elsey</v>
          </cell>
          <cell r="D726" t="str">
            <v>B</v>
          </cell>
          <cell r="E726" t="str">
            <v>W</v>
          </cell>
          <cell r="F726">
            <v>2</v>
          </cell>
          <cell r="G726" t="str">
            <v/>
          </cell>
          <cell r="H726" t="str">
            <v>II-III</v>
          </cell>
          <cell r="I726">
            <v>0.9</v>
          </cell>
          <cell r="J726">
            <v>25</v>
          </cell>
          <cell r="K726">
            <v>22</v>
          </cell>
          <cell r="L726" t="str">
            <v>mittlere Lage</v>
          </cell>
          <cell r="M726" t="str">
            <v/>
          </cell>
          <cell r="N726" t="str">
            <v/>
          </cell>
          <cell r="O726" t="str">
            <v/>
          </cell>
          <cell r="P726" t="str">
            <v/>
          </cell>
          <cell r="Q726">
            <v>2609561</v>
          </cell>
          <cell r="R726">
            <v>5693010</v>
          </cell>
          <cell r="S726">
            <v>40544</v>
          </cell>
        </row>
        <row r="727">
          <cell r="A727">
            <v>2100031</v>
          </cell>
          <cell r="B727">
            <v>130</v>
          </cell>
          <cell r="C727" t="str">
            <v>Elsey</v>
          </cell>
          <cell r="D727" t="str">
            <v>B</v>
          </cell>
          <cell r="E727" t="str">
            <v>W</v>
          </cell>
          <cell r="F727">
            <v>2</v>
          </cell>
          <cell r="G727" t="str">
            <v/>
          </cell>
          <cell r="H727" t="str">
            <v>II-IV</v>
          </cell>
          <cell r="I727">
            <v>1.1000000000000001</v>
          </cell>
          <cell r="J727">
            <v>25</v>
          </cell>
          <cell r="K727">
            <v>19</v>
          </cell>
          <cell r="L727" t="str">
            <v>mittlere Lage</v>
          </cell>
          <cell r="M727" t="str">
            <v/>
          </cell>
          <cell r="N727" t="str">
            <v/>
          </cell>
          <cell r="O727" t="str">
            <v/>
          </cell>
          <cell r="P727" t="str">
            <v/>
          </cell>
          <cell r="Q727">
            <v>2609534</v>
          </cell>
          <cell r="R727">
            <v>5693169</v>
          </cell>
          <cell r="S727">
            <v>40544</v>
          </cell>
        </row>
        <row r="728">
          <cell r="A728">
            <v>2100032</v>
          </cell>
          <cell r="B728">
            <v>110</v>
          </cell>
          <cell r="C728" t="str">
            <v>Elsey</v>
          </cell>
          <cell r="D728" t="str">
            <v>B</v>
          </cell>
          <cell r="E728" t="str">
            <v>W</v>
          </cell>
          <cell r="F728">
            <v>2</v>
          </cell>
          <cell r="G728" t="str">
            <v/>
          </cell>
          <cell r="H728" t="str">
            <v>VIII</v>
          </cell>
          <cell r="I728">
            <v>1</v>
          </cell>
          <cell r="J728" t="str">
            <v/>
          </cell>
          <cell r="K728">
            <v>16</v>
          </cell>
          <cell r="L728" t="str">
            <v>mittlere Lage</v>
          </cell>
          <cell r="M728" t="str">
            <v/>
          </cell>
          <cell r="N728" t="str">
            <v/>
          </cell>
          <cell r="O728" t="str">
            <v/>
          </cell>
          <cell r="P728" t="str">
            <v/>
          </cell>
          <cell r="Q728">
            <v>2609892</v>
          </cell>
          <cell r="R728">
            <v>5693319</v>
          </cell>
          <cell r="S728">
            <v>40544</v>
          </cell>
        </row>
        <row r="729">
          <cell r="A729">
            <v>2100033</v>
          </cell>
          <cell r="B729">
            <v>120</v>
          </cell>
          <cell r="C729" t="str">
            <v>Elsey</v>
          </cell>
          <cell r="D729" t="str">
            <v>B</v>
          </cell>
          <cell r="E729" t="str">
            <v>W</v>
          </cell>
          <cell r="F729">
            <v>1</v>
          </cell>
          <cell r="G729" t="str">
            <v/>
          </cell>
          <cell r="H729" t="str">
            <v>II</v>
          </cell>
          <cell r="I729">
            <v>1</v>
          </cell>
          <cell r="J729">
            <v>20</v>
          </cell>
          <cell r="K729">
            <v>18</v>
          </cell>
          <cell r="L729" t="str">
            <v>mittlere Lage</v>
          </cell>
          <cell r="M729" t="str">
            <v/>
          </cell>
          <cell r="N729">
            <v>300</v>
          </cell>
          <cell r="O729" t="str">
            <v/>
          </cell>
          <cell r="P729" t="str">
            <v/>
          </cell>
          <cell r="Q729">
            <v>2610120</v>
          </cell>
          <cell r="R729">
            <v>5693339</v>
          </cell>
          <cell r="S729">
            <v>40544</v>
          </cell>
        </row>
        <row r="730">
          <cell r="A730">
            <v>2100034</v>
          </cell>
          <cell r="B730">
            <v>80</v>
          </cell>
          <cell r="C730" t="str">
            <v>Elsey</v>
          </cell>
          <cell r="D730" t="str">
            <v>B</v>
          </cell>
          <cell r="E730" t="str">
            <v>MI</v>
          </cell>
          <cell r="F730">
            <v>2</v>
          </cell>
          <cell r="G730" t="str">
            <v/>
          </cell>
          <cell r="H730" t="str">
            <v>II</v>
          </cell>
          <cell r="I730">
            <v>0.7</v>
          </cell>
          <cell r="J730" t="str">
            <v/>
          </cell>
          <cell r="K730" t="str">
            <v/>
          </cell>
          <cell r="L730" t="str">
            <v/>
          </cell>
          <cell r="M730" t="str">
            <v/>
          </cell>
          <cell r="N730" t="str">
            <v/>
          </cell>
          <cell r="O730" t="str">
            <v/>
          </cell>
          <cell r="P730" t="str">
            <v/>
          </cell>
          <cell r="Q730">
            <v>2610269</v>
          </cell>
          <cell r="R730">
            <v>5693371</v>
          </cell>
          <cell r="S730">
            <v>40544</v>
          </cell>
        </row>
        <row r="731">
          <cell r="A731">
            <v>2100035</v>
          </cell>
          <cell r="B731">
            <v>130</v>
          </cell>
          <cell r="C731" t="str">
            <v>Elsey</v>
          </cell>
          <cell r="D731" t="str">
            <v>B</v>
          </cell>
          <cell r="E731" t="str">
            <v>W</v>
          </cell>
          <cell r="F731">
            <v>1</v>
          </cell>
          <cell r="G731" t="str">
            <v/>
          </cell>
          <cell r="H731" t="str">
            <v>I-II</v>
          </cell>
          <cell r="I731">
            <v>0.6</v>
          </cell>
          <cell r="J731">
            <v>25</v>
          </cell>
          <cell r="K731">
            <v>19</v>
          </cell>
          <cell r="L731" t="str">
            <v>mittlere Lage</v>
          </cell>
          <cell r="M731" t="str">
            <v/>
          </cell>
          <cell r="N731">
            <v>600</v>
          </cell>
          <cell r="O731" t="str">
            <v/>
          </cell>
          <cell r="P731" t="str">
            <v/>
          </cell>
          <cell r="Q731">
            <v>2610382</v>
          </cell>
          <cell r="R731">
            <v>5693459</v>
          </cell>
          <cell r="S731">
            <v>40544</v>
          </cell>
        </row>
        <row r="732">
          <cell r="A732">
            <v>2100036</v>
          </cell>
          <cell r="B732" t="str">
            <v>--</v>
          </cell>
          <cell r="C732" t="str">
            <v>Elsey</v>
          </cell>
          <cell r="D732" t="str">
            <v>SF</v>
          </cell>
          <cell r="E732" t="str">
            <v>SN</v>
          </cell>
          <cell r="F732" t="str">
            <v/>
          </cell>
          <cell r="G732" t="str">
            <v/>
          </cell>
          <cell r="H732" t="str">
            <v/>
          </cell>
          <cell r="I732" t="str">
            <v/>
          </cell>
          <cell r="J732" t="str">
            <v/>
          </cell>
          <cell r="K732" t="str">
            <v/>
          </cell>
          <cell r="L732" t="str">
            <v/>
          </cell>
          <cell r="M732" t="str">
            <v/>
          </cell>
          <cell r="N732" t="str">
            <v/>
          </cell>
          <cell r="O732" t="str">
            <v/>
          </cell>
          <cell r="P732" t="str">
            <v/>
          </cell>
          <cell r="Q732">
            <v>2610530</v>
          </cell>
          <cell r="R732">
            <v>5693230</v>
          </cell>
          <cell r="S732">
            <v>40544</v>
          </cell>
        </row>
        <row r="733">
          <cell r="A733">
            <v>2100037</v>
          </cell>
          <cell r="B733">
            <v>13</v>
          </cell>
          <cell r="C733" t="str">
            <v>Elsey</v>
          </cell>
          <cell r="D733" t="str">
            <v>LF</v>
          </cell>
          <cell r="E733" t="str">
            <v>LW</v>
          </cell>
          <cell r="F733">
            <v>5</v>
          </cell>
          <cell r="G733" t="str">
            <v/>
          </cell>
          <cell r="H733" t="str">
            <v/>
          </cell>
          <cell r="I733" t="str">
            <v/>
          </cell>
          <cell r="J733" t="str">
            <v/>
          </cell>
          <cell r="K733" t="str">
            <v/>
          </cell>
          <cell r="L733" t="str">
            <v/>
          </cell>
          <cell r="M733" t="str">
            <v/>
          </cell>
          <cell r="N733" t="str">
            <v/>
          </cell>
          <cell r="O733" t="str">
            <v/>
          </cell>
          <cell r="P733" t="str">
            <v/>
          </cell>
          <cell r="Q733">
            <v>2610580</v>
          </cell>
          <cell r="R733">
            <v>5693130</v>
          </cell>
          <cell r="S733">
            <v>40544</v>
          </cell>
        </row>
        <row r="734">
          <cell r="A734">
            <v>2100038</v>
          </cell>
          <cell r="B734">
            <v>15</v>
          </cell>
          <cell r="C734" t="str">
            <v>Elsey</v>
          </cell>
          <cell r="D734" t="str">
            <v>LF</v>
          </cell>
          <cell r="E734" t="str">
            <v>LW</v>
          </cell>
          <cell r="F734">
            <v>5</v>
          </cell>
          <cell r="G734" t="str">
            <v/>
          </cell>
          <cell r="H734" t="str">
            <v/>
          </cell>
          <cell r="I734" t="str">
            <v/>
          </cell>
          <cell r="J734" t="str">
            <v/>
          </cell>
          <cell r="K734" t="str">
            <v/>
          </cell>
          <cell r="L734" t="str">
            <v/>
          </cell>
          <cell r="M734" t="str">
            <v/>
          </cell>
          <cell r="N734" t="str">
            <v/>
          </cell>
          <cell r="O734" t="str">
            <v/>
          </cell>
          <cell r="P734" t="str">
            <v/>
          </cell>
          <cell r="Q734">
            <v>2609670</v>
          </cell>
          <cell r="R734">
            <v>5692250</v>
          </cell>
          <cell r="S734">
            <v>40544</v>
          </cell>
        </row>
        <row r="735">
          <cell r="A735">
            <v>2100039</v>
          </cell>
          <cell r="B735">
            <v>1</v>
          </cell>
          <cell r="C735" t="str">
            <v>Elsey</v>
          </cell>
          <cell r="D735" t="str">
            <v>LF</v>
          </cell>
          <cell r="E735" t="str">
            <v>F</v>
          </cell>
          <cell r="F735">
            <v>4</v>
          </cell>
          <cell r="G735" t="str">
            <v/>
          </cell>
          <cell r="H735" t="str">
            <v/>
          </cell>
          <cell r="I735" t="str">
            <v/>
          </cell>
          <cell r="J735" t="str">
            <v/>
          </cell>
          <cell r="K735" t="str">
            <v/>
          </cell>
          <cell r="L735" t="str">
            <v/>
          </cell>
          <cell r="M735" t="str">
            <v/>
          </cell>
          <cell r="N735" t="str">
            <v/>
          </cell>
          <cell r="O735" t="str">
            <v/>
          </cell>
          <cell r="P735" t="str">
            <v/>
          </cell>
          <cell r="Q735">
            <v>2609900</v>
          </cell>
          <cell r="R735">
            <v>5692500</v>
          </cell>
          <cell r="S735">
            <v>40544</v>
          </cell>
        </row>
        <row r="736">
          <cell r="A736">
            <v>2200001</v>
          </cell>
          <cell r="B736">
            <v>25</v>
          </cell>
          <cell r="C736" t="str">
            <v>Reh-Henkhausen</v>
          </cell>
          <cell r="D736" t="str">
            <v>B</v>
          </cell>
          <cell r="E736" t="str">
            <v>G</v>
          </cell>
          <cell r="F736">
            <v>3</v>
          </cell>
          <cell r="G736" t="str">
            <v/>
          </cell>
          <cell r="H736" t="str">
            <v/>
          </cell>
          <cell r="I736" t="str">
            <v/>
          </cell>
          <cell r="J736" t="str">
            <v/>
          </cell>
          <cell r="K736">
            <v>28</v>
          </cell>
          <cell r="L736" t="str">
            <v>gute Lage</v>
          </cell>
          <cell r="M736" t="str">
            <v/>
          </cell>
          <cell r="N736">
            <v>75000</v>
          </cell>
          <cell r="O736" t="str">
            <v>Entw</v>
          </cell>
          <cell r="P736" t="str">
            <v>EB</v>
          </cell>
          <cell r="Q736">
            <v>2607200</v>
          </cell>
          <cell r="R736">
            <v>5694790</v>
          </cell>
          <cell r="S736">
            <v>40544</v>
          </cell>
        </row>
        <row r="737">
          <cell r="A737">
            <v>2200002</v>
          </cell>
          <cell r="B737">
            <v>45</v>
          </cell>
          <cell r="C737" t="str">
            <v>Reh-Henkhausen</v>
          </cell>
          <cell r="D737" t="str">
            <v>B</v>
          </cell>
          <cell r="E737" t="str">
            <v>G</v>
          </cell>
          <cell r="F737">
            <v>3</v>
          </cell>
          <cell r="G737" t="str">
            <v/>
          </cell>
          <cell r="H737" t="str">
            <v/>
          </cell>
          <cell r="I737" t="str">
            <v/>
          </cell>
          <cell r="J737" t="str">
            <v/>
          </cell>
          <cell r="K737">
            <v>28</v>
          </cell>
          <cell r="L737" t="str">
            <v>gute Lage</v>
          </cell>
          <cell r="M737" t="str">
            <v/>
          </cell>
          <cell r="N737">
            <v>25000</v>
          </cell>
          <cell r="O737" t="str">
            <v>Entw</v>
          </cell>
          <cell r="P737" t="str">
            <v>EB</v>
          </cell>
          <cell r="Q737">
            <v>2607415</v>
          </cell>
          <cell r="R737">
            <v>5694829</v>
          </cell>
          <cell r="S737">
            <v>40544</v>
          </cell>
        </row>
        <row r="738">
          <cell r="A738">
            <v>2200003</v>
          </cell>
          <cell r="B738">
            <v>40</v>
          </cell>
          <cell r="C738" t="str">
            <v>Reh-Henkhausen</v>
          </cell>
          <cell r="D738" t="str">
            <v>B</v>
          </cell>
          <cell r="E738" t="str">
            <v>SO</v>
          </cell>
          <cell r="F738">
            <v>3</v>
          </cell>
          <cell r="G738" t="str">
            <v/>
          </cell>
          <cell r="H738" t="str">
            <v/>
          </cell>
          <cell r="I738" t="str">
            <v/>
          </cell>
          <cell r="J738" t="str">
            <v/>
          </cell>
          <cell r="K738" t="str">
            <v/>
          </cell>
          <cell r="L738" t="str">
            <v/>
          </cell>
          <cell r="M738" t="str">
            <v/>
          </cell>
          <cell r="N738">
            <v>25000</v>
          </cell>
          <cell r="O738" t="str">
            <v>Entw</v>
          </cell>
          <cell r="P738" t="str">
            <v>EU</v>
          </cell>
          <cell r="Q738">
            <v>2607863</v>
          </cell>
          <cell r="R738">
            <v>5694385</v>
          </cell>
          <cell r="S738">
            <v>40544</v>
          </cell>
        </row>
        <row r="739">
          <cell r="A739">
            <v>2200004</v>
          </cell>
          <cell r="B739">
            <v>100</v>
          </cell>
          <cell r="C739" t="str">
            <v>Reh-Henkhausen</v>
          </cell>
          <cell r="D739" t="str">
            <v>B</v>
          </cell>
          <cell r="E739" t="str">
            <v>W</v>
          </cell>
          <cell r="F739">
            <v>1</v>
          </cell>
          <cell r="G739" t="str">
            <v/>
          </cell>
          <cell r="H739" t="str">
            <v>I-II</v>
          </cell>
          <cell r="I739" t="str">
            <v/>
          </cell>
          <cell r="J739" t="str">
            <v/>
          </cell>
          <cell r="K739">
            <v>16</v>
          </cell>
          <cell r="L739" t="str">
            <v>mittlere Lage</v>
          </cell>
          <cell r="M739" t="str">
            <v/>
          </cell>
          <cell r="N739">
            <v>600</v>
          </cell>
          <cell r="O739" t="str">
            <v>Entw</v>
          </cell>
          <cell r="P739" t="str">
            <v>EU</v>
          </cell>
          <cell r="Q739">
            <v>2607990</v>
          </cell>
          <cell r="R739">
            <v>5694180</v>
          </cell>
          <cell r="S739">
            <v>40544</v>
          </cell>
        </row>
        <row r="740">
          <cell r="A740">
            <v>2200005</v>
          </cell>
          <cell r="B740">
            <v>90</v>
          </cell>
          <cell r="C740" t="str">
            <v>Reh-Henkhausen</v>
          </cell>
          <cell r="D740" t="str">
            <v>B</v>
          </cell>
          <cell r="E740" t="str">
            <v>MI</v>
          </cell>
          <cell r="F740">
            <v>2</v>
          </cell>
          <cell r="G740" t="str">
            <v/>
          </cell>
          <cell r="H740" t="str">
            <v>I-II</v>
          </cell>
          <cell r="I740">
            <v>0.7</v>
          </cell>
          <cell r="J740" t="str">
            <v/>
          </cell>
          <cell r="K740" t="str">
            <v/>
          </cell>
          <cell r="L740" t="str">
            <v/>
          </cell>
          <cell r="M740" t="str">
            <v/>
          </cell>
          <cell r="N740">
            <v>2500</v>
          </cell>
          <cell r="O740" t="str">
            <v/>
          </cell>
          <cell r="P740" t="str">
            <v/>
          </cell>
          <cell r="Q740">
            <v>2607909</v>
          </cell>
          <cell r="R740">
            <v>5694061</v>
          </cell>
          <cell r="S740">
            <v>40544</v>
          </cell>
        </row>
        <row r="741">
          <cell r="A741">
            <v>2200006</v>
          </cell>
          <cell r="B741">
            <v>130</v>
          </cell>
          <cell r="C741" t="str">
            <v>Reh-Henkhausen</v>
          </cell>
          <cell r="D741" t="str">
            <v>B</v>
          </cell>
          <cell r="E741" t="str">
            <v>W</v>
          </cell>
          <cell r="F741">
            <v>2</v>
          </cell>
          <cell r="G741" t="str">
            <v/>
          </cell>
          <cell r="H741" t="str">
            <v>II-III</v>
          </cell>
          <cell r="I741">
            <v>1</v>
          </cell>
          <cell r="J741">
            <v>25</v>
          </cell>
          <cell r="K741">
            <v>17</v>
          </cell>
          <cell r="L741" t="str">
            <v>mittlere Lage</v>
          </cell>
          <cell r="M741" t="str">
            <v/>
          </cell>
          <cell r="N741" t="str">
            <v/>
          </cell>
          <cell r="O741" t="str">
            <v/>
          </cell>
          <cell r="P741" t="str">
            <v/>
          </cell>
          <cell r="Q741">
            <v>2608127</v>
          </cell>
          <cell r="R741">
            <v>5693949</v>
          </cell>
          <cell r="S741">
            <v>40544</v>
          </cell>
        </row>
        <row r="742">
          <cell r="A742">
            <v>2200007</v>
          </cell>
          <cell r="B742">
            <v>140</v>
          </cell>
          <cell r="C742" t="str">
            <v>Reh-Henkhausen</v>
          </cell>
          <cell r="D742" t="str">
            <v>B</v>
          </cell>
          <cell r="E742" t="str">
            <v>W</v>
          </cell>
          <cell r="F742">
            <v>2</v>
          </cell>
          <cell r="G742" t="str">
            <v/>
          </cell>
          <cell r="H742" t="str">
            <v>I-II</v>
          </cell>
          <cell r="I742">
            <v>0.7</v>
          </cell>
          <cell r="J742">
            <v>25</v>
          </cell>
          <cell r="K742">
            <v>18</v>
          </cell>
          <cell r="L742" t="str">
            <v>mittlere Lage</v>
          </cell>
          <cell r="M742" t="str">
            <v/>
          </cell>
          <cell r="N742">
            <v>600</v>
          </cell>
          <cell r="O742" t="str">
            <v/>
          </cell>
          <cell r="P742" t="str">
            <v/>
          </cell>
          <cell r="Q742">
            <v>2608120</v>
          </cell>
          <cell r="R742">
            <v>5694124</v>
          </cell>
          <cell r="S742">
            <v>40544</v>
          </cell>
        </row>
        <row r="743">
          <cell r="A743">
            <v>2200008</v>
          </cell>
          <cell r="B743">
            <v>190</v>
          </cell>
          <cell r="C743" t="str">
            <v>Reh-Henkhausen</v>
          </cell>
          <cell r="D743" t="str">
            <v>B</v>
          </cell>
          <cell r="E743" t="str">
            <v>W</v>
          </cell>
          <cell r="F743">
            <v>1</v>
          </cell>
          <cell r="G743" t="str">
            <v/>
          </cell>
          <cell r="H743" t="str">
            <v>I-II</v>
          </cell>
          <cell r="I743">
            <v>0.7</v>
          </cell>
          <cell r="J743">
            <v>20</v>
          </cell>
          <cell r="K743">
            <v>20</v>
          </cell>
          <cell r="L743" t="str">
            <v>mittlere Lage</v>
          </cell>
          <cell r="M743" t="str">
            <v/>
          </cell>
          <cell r="N743">
            <v>200</v>
          </cell>
          <cell r="O743" t="str">
            <v/>
          </cell>
          <cell r="P743" t="str">
            <v/>
          </cell>
          <cell r="Q743">
            <v>2608206</v>
          </cell>
          <cell r="R743">
            <v>5694486</v>
          </cell>
          <cell r="S743">
            <v>40544</v>
          </cell>
        </row>
        <row r="744">
          <cell r="A744">
            <v>2200009</v>
          </cell>
          <cell r="B744">
            <v>135</v>
          </cell>
          <cell r="C744" t="str">
            <v>Reh-Henkhausen</v>
          </cell>
          <cell r="D744" t="str">
            <v>B</v>
          </cell>
          <cell r="E744" t="str">
            <v>W</v>
          </cell>
          <cell r="F744">
            <v>1</v>
          </cell>
          <cell r="G744" t="str">
            <v/>
          </cell>
          <cell r="H744" t="str">
            <v>I-II</v>
          </cell>
          <cell r="I744">
            <v>0.4</v>
          </cell>
          <cell r="J744">
            <v>25</v>
          </cell>
          <cell r="K744">
            <v>25</v>
          </cell>
          <cell r="L744" t="str">
            <v>gute Lage</v>
          </cell>
          <cell r="M744" t="str">
            <v/>
          </cell>
          <cell r="N744">
            <v>700</v>
          </cell>
          <cell r="O744" t="str">
            <v/>
          </cell>
          <cell r="P744" t="str">
            <v/>
          </cell>
          <cell r="Q744">
            <v>2608427</v>
          </cell>
          <cell r="R744">
            <v>5694546</v>
          </cell>
          <cell r="S744">
            <v>40544</v>
          </cell>
        </row>
        <row r="745">
          <cell r="A745">
            <v>2200010</v>
          </cell>
          <cell r="B745">
            <v>150</v>
          </cell>
          <cell r="C745" t="str">
            <v>Reh-Henkhausen</v>
          </cell>
          <cell r="D745" t="str">
            <v>B</v>
          </cell>
          <cell r="E745" t="str">
            <v>W</v>
          </cell>
          <cell r="F745">
            <v>1</v>
          </cell>
          <cell r="G745" t="str">
            <v/>
          </cell>
          <cell r="H745" t="str">
            <v>I</v>
          </cell>
          <cell r="I745">
            <v>0.5</v>
          </cell>
          <cell r="J745">
            <v>25</v>
          </cell>
          <cell r="K745">
            <v>25</v>
          </cell>
          <cell r="L745" t="str">
            <v>gute Lage</v>
          </cell>
          <cell r="M745" t="str">
            <v/>
          </cell>
          <cell r="N745">
            <v>700</v>
          </cell>
          <cell r="O745" t="str">
            <v/>
          </cell>
          <cell r="P745" t="str">
            <v/>
          </cell>
          <cell r="Q745">
            <v>2608283</v>
          </cell>
          <cell r="R745">
            <v>5694445</v>
          </cell>
          <cell r="S745">
            <v>40544</v>
          </cell>
        </row>
        <row r="746">
          <cell r="A746">
            <v>2200011</v>
          </cell>
          <cell r="B746">
            <v>130</v>
          </cell>
          <cell r="C746" t="str">
            <v>Reh-Henkhausen</v>
          </cell>
          <cell r="D746" t="str">
            <v>B</v>
          </cell>
          <cell r="E746" t="str">
            <v>W</v>
          </cell>
          <cell r="F746">
            <v>2</v>
          </cell>
          <cell r="G746" t="str">
            <v/>
          </cell>
          <cell r="H746" t="str">
            <v>I-III</v>
          </cell>
          <cell r="I746">
            <v>0.6</v>
          </cell>
          <cell r="J746">
            <v>25</v>
          </cell>
          <cell r="K746">
            <v>18</v>
          </cell>
          <cell r="L746" t="str">
            <v>mittlere Lage</v>
          </cell>
          <cell r="M746" t="str">
            <v/>
          </cell>
          <cell r="N746" t="str">
            <v/>
          </cell>
          <cell r="O746" t="str">
            <v/>
          </cell>
          <cell r="P746" t="str">
            <v/>
          </cell>
          <cell r="Q746">
            <v>2608258</v>
          </cell>
          <cell r="R746">
            <v>5694236</v>
          </cell>
          <cell r="S746">
            <v>40544</v>
          </cell>
        </row>
        <row r="747">
          <cell r="A747">
            <v>2200012</v>
          </cell>
          <cell r="B747">
            <v>160</v>
          </cell>
          <cell r="C747" t="str">
            <v>Reh-Henkhausen</v>
          </cell>
          <cell r="D747" t="str">
            <v>B</v>
          </cell>
          <cell r="E747" t="str">
            <v>W</v>
          </cell>
          <cell r="F747">
            <v>1</v>
          </cell>
          <cell r="G747" t="str">
            <v/>
          </cell>
          <cell r="H747" t="str">
            <v>I</v>
          </cell>
          <cell r="I747">
            <v>0.6</v>
          </cell>
          <cell r="J747">
            <v>20</v>
          </cell>
          <cell r="K747">
            <v>17</v>
          </cell>
          <cell r="L747" t="str">
            <v>mittlere Lage</v>
          </cell>
          <cell r="M747" t="str">
            <v/>
          </cell>
          <cell r="N747">
            <v>400</v>
          </cell>
          <cell r="O747" t="str">
            <v/>
          </cell>
          <cell r="P747" t="str">
            <v/>
          </cell>
          <cell r="Q747">
            <v>2608694</v>
          </cell>
          <cell r="R747">
            <v>5694228</v>
          </cell>
          <cell r="S747">
            <v>40544</v>
          </cell>
        </row>
        <row r="748">
          <cell r="A748">
            <v>2200013</v>
          </cell>
          <cell r="B748">
            <v>120</v>
          </cell>
          <cell r="C748" t="str">
            <v>Reh-Henkhausen</v>
          </cell>
          <cell r="D748" t="str">
            <v>B</v>
          </cell>
          <cell r="E748" t="str">
            <v>W</v>
          </cell>
          <cell r="F748">
            <v>1</v>
          </cell>
          <cell r="G748" t="str">
            <v/>
          </cell>
          <cell r="H748" t="str">
            <v>I</v>
          </cell>
          <cell r="I748">
            <v>0.5</v>
          </cell>
          <cell r="J748">
            <v>25</v>
          </cell>
          <cell r="K748">
            <v>23</v>
          </cell>
          <cell r="L748" t="str">
            <v>mittlere Lage</v>
          </cell>
          <cell r="M748" t="str">
            <v/>
          </cell>
          <cell r="N748">
            <v>700</v>
          </cell>
          <cell r="O748" t="str">
            <v/>
          </cell>
          <cell r="P748" t="str">
            <v/>
          </cell>
          <cell r="Q748">
            <v>2608759</v>
          </cell>
          <cell r="R748">
            <v>5694196</v>
          </cell>
          <cell r="S748">
            <v>40544</v>
          </cell>
        </row>
        <row r="749">
          <cell r="A749">
            <v>2200014</v>
          </cell>
          <cell r="B749">
            <v>150</v>
          </cell>
          <cell r="C749" t="str">
            <v>Reh-Henkhausen</v>
          </cell>
          <cell r="D749" t="str">
            <v>B</v>
          </cell>
          <cell r="E749" t="str">
            <v>W</v>
          </cell>
          <cell r="F749">
            <v>1</v>
          </cell>
          <cell r="G749" t="str">
            <v/>
          </cell>
          <cell r="H749" t="str">
            <v>I-II</v>
          </cell>
          <cell r="I749">
            <v>0.6</v>
          </cell>
          <cell r="J749">
            <v>25</v>
          </cell>
          <cell r="K749">
            <v>23</v>
          </cell>
          <cell r="L749" t="str">
            <v>mittlere Lage</v>
          </cell>
          <cell r="M749" t="str">
            <v/>
          </cell>
          <cell r="N749">
            <v>400</v>
          </cell>
          <cell r="O749" t="str">
            <v/>
          </cell>
          <cell r="P749" t="str">
            <v/>
          </cell>
          <cell r="Q749">
            <v>2608327</v>
          </cell>
          <cell r="R749">
            <v>5694139</v>
          </cell>
          <cell r="S749">
            <v>40544</v>
          </cell>
        </row>
        <row r="750">
          <cell r="A750">
            <v>2200015</v>
          </cell>
          <cell r="B750">
            <v>130</v>
          </cell>
          <cell r="C750" t="str">
            <v>Reh-Henkhausen</v>
          </cell>
          <cell r="D750" t="str">
            <v>B</v>
          </cell>
          <cell r="E750" t="str">
            <v>W</v>
          </cell>
          <cell r="F750">
            <v>2</v>
          </cell>
          <cell r="G750" t="str">
            <v/>
          </cell>
          <cell r="H750" t="str">
            <v>VIII-XI</v>
          </cell>
          <cell r="I750">
            <v>1.1000000000000001</v>
          </cell>
          <cell r="J750" t="str">
            <v/>
          </cell>
          <cell r="K750">
            <v>18</v>
          </cell>
          <cell r="L750" t="str">
            <v>mittlere Lage</v>
          </cell>
          <cell r="M750" t="str">
            <v/>
          </cell>
          <cell r="N750" t="str">
            <v/>
          </cell>
          <cell r="O750" t="str">
            <v/>
          </cell>
          <cell r="P750" t="str">
            <v/>
          </cell>
          <cell r="Q750">
            <v>2608541</v>
          </cell>
          <cell r="R750">
            <v>5694014</v>
          </cell>
          <cell r="S750">
            <v>40544</v>
          </cell>
        </row>
        <row r="751">
          <cell r="A751">
            <v>2200016</v>
          </cell>
          <cell r="B751">
            <v>120</v>
          </cell>
          <cell r="C751" t="str">
            <v>Reh-Henkhausen</v>
          </cell>
          <cell r="D751" t="str">
            <v>B</v>
          </cell>
          <cell r="E751" t="str">
            <v>W</v>
          </cell>
          <cell r="F751">
            <v>2</v>
          </cell>
          <cell r="G751" t="str">
            <v/>
          </cell>
          <cell r="H751" t="str">
            <v>IV</v>
          </cell>
          <cell r="I751">
            <v>1</v>
          </cell>
          <cell r="J751" t="str">
            <v/>
          </cell>
          <cell r="K751">
            <v>18</v>
          </cell>
          <cell r="L751" t="str">
            <v>mittlere Lage</v>
          </cell>
          <cell r="M751" t="str">
            <v/>
          </cell>
          <cell r="N751" t="str">
            <v/>
          </cell>
          <cell r="O751" t="str">
            <v/>
          </cell>
          <cell r="P751" t="str">
            <v/>
          </cell>
          <cell r="Q751">
            <v>2608509</v>
          </cell>
          <cell r="R751">
            <v>5693880</v>
          </cell>
          <cell r="S751">
            <v>40544</v>
          </cell>
        </row>
        <row r="752">
          <cell r="A752">
            <v>2200017</v>
          </cell>
          <cell r="B752">
            <v>130</v>
          </cell>
          <cell r="C752" t="str">
            <v>Reh-Henkhausen</v>
          </cell>
          <cell r="D752" t="str">
            <v>B</v>
          </cell>
          <cell r="E752" t="str">
            <v>W</v>
          </cell>
          <cell r="F752">
            <v>1</v>
          </cell>
          <cell r="G752" t="str">
            <v/>
          </cell>
          <cell r="H752" t="str">
            <v>I-II</v>
          </cell>
          <cell r="I752">
            <v>0.8</v>
          </cell>
          <cell r="J752">
            <v>25</v>
          </cell>
          <cell r="K752">
            <v>17</v>
          </cell>
          <cell r="L752" t="str">
            <v>mittlere Lage</v>
          </cell>
          <cell r="M752" t="str">
            <v/>
          </cell>
          <cell r="N752">
            <v>400</v>
          </cell>
          <cell r="O752" t="str">
            <v/>
          </cell>
          <cell r="P752" t="str">
            <v/>
          </cell>
          <cell r="Q752">
            <v>2608719</v>
          </cell>
          <cell r="R752">
            <v>5693682</v>
          </cell>
          <cell r="S752">
            <v>40544</v>
          </cell>
        </row>
        <row r="753">
          <cell r="A753">
            <v>2200018</v>
          </cell>
          <cell r="B753">
            <v>125</v>
          </cell>
          <cell r="C753" t="str">
            <v>Reh-Henkhausen</v>
          </cell>
          <cell r="D753" t="str">
            <v>B</v>
          </cell>
          <cell r="E753" t="str">
            <v>W</v>
          </cell>
          <cell r="F753">
            <v>2</v>
          </cell>
          <cell r="G753" t="str">
            <v/>
          </cell>
          <cell r="H753" t="str">
            <v>III-V</v>
          </cell>
          <cell r="I753">
            <v>1.1000000000000001</v>
          </cell>
          <cell r="J753" t="str">
            <v/>
          </cell>
          <cell r="K753">
            <v>16</v>
          </cell>
          <cell r="L753" t="str">
            <v>mittlere Lage</v>
          </cell>
          <cell r="M753" t="str">
            <v/>
          </cell>
          <cell r="N753" t="str">
            <v/>
          </cell>
          <cell r="O753" t="str">
            <v/>
          </cell>
          <cell r="P753" t="str">
            <v/>
          </cell>
          <cell r="Q753">
            <v>2608846</v>
          </cell>
          <cell r="R753">
            <v>5693838</v>
          </cell>
          <cell r="S753">
            <v>40544</v>
          </cell>
        </row>
        <row r="754">
          <cell r="A754">
            <v>2200019</v>
          </cell>
          <cell r="B754">
            <v>255</v>
          </cell>
          <cell r="C754" t="str">
            <v>Reh-Henkhausen</v>
          </cell>
          <cell r="D754" t="str">
            <v>B</v>
          </cell>
          <cell r="E754" t="str">
            <v>W</v>
          </cell>
          <cell r="F754">
            <v>1</v>
          </cell>
          <cell r="G754" t="str">
            <v/>
          </cell>
          <cell r="H754" t="str">
            <v>I-II</v>
          </cell>
          <cell r="I754">
            <v>0.8</v>
          </cell>
          <cell r="J754">
            <v>25</v>
          </cell>
          <cell r="K754">
            <v>22</v>
          </cell>
          <cell r="L754" t="str">
            <v>mittlere Lage</v>
          </cell>
          <cell r="M754" t="str">
            <v/>
          </cell>
          <cell r="N754">
            <v>300</v>
          </cell>
          <cell r="O754" t="str">
            <v/>
          </cell>
          <cell r="P754" t="str">
            <v/>
          </cell>
          <cell r="Q754">
            <v>2609109</v>
          </cell>
          <cell r="R754">
            <v>5694045</v>
          </cell>
          <cell r="S754">
            <v>40544</v>
          </cell>
        </row>
        <row r="755">
          <cell r="A755">
            <v>2200020</v>
          </cell>
          <cell r="B755">
            <v>140</v>
          </cell>
          <cell r="C755" t="str">
            <v>Reh-Henkhausen</v>
          </cell>
          <cell r="D755" t="str">
            <v>B</v>
          </cell>
          <cell r="E755" t="str">
            <v>W</v>
          </cell>
          <cell r="F755">
            <v>1</v>
          </cell>
          <cell r="G755" t="str">
            <v/>
          </cell>
          <cell r="H755" t="str">
            <v>I</v>
          </cell>
          <cell r="I755">
            <v>0.5</v>
          </cell>
          <cell r="J755">
            <v>25</v>
          </cell>
          <cell r="K755">
            <v>24</v>
          </cell>
          <cell r="L755" t="str">
            <v>gute Lage</v>
          </cell>
          <cell r="M755" t="str">
            <v/>
          </cell>
          <cell r="N755">
            <v>700</v>
          </cell>
          <cell r="O755" t="str">
            <v/>
          </cell>
          <cell r="P755" t="str">
            <v/>
          </cell>
          <cell r="Q755">
            <v>2609248</v>
          </cell>
          <cell r="R755">
            <v>5693713</v>
          </cell>
          <cell r="S755">
            <v>40544</v>
          </cell>
        </row>
        <row r="756">
          <cell r="A756">
            <v>2200021</v>
          </cell>
          <cell r="B756">
            <v>130</v>
          </cell>
          <cell r="C756" t="str">
            <v>Reh-Henkhausen</v>
          </cell>
          <cell r="D756" t="str">
            <v>B</v>
          </cell>
          <cell r="E756" t="str">
            <v>W</v>
          </cell>
          <cell r="F756">
            <v>1</v>
          </cell>
          <cell r="G756" t="str">
            <v/>
          </cell>
          <cell r="H756" t="str">
            <v>I</v>
          </cell>
          <cell r="I756">
            <v>0.5</v>
          </cell>
          <cell r="J756">
            <v>25</v>
          </cell>
          <cell r="K756">
            <v>21</v>
          </cell>
          <cell r="L756" t="str">
            <v>mittlere Lage</v>
          </cell>
          <cell r="M756" t="str">
            <v/>
          </cell>
          <cell r="N756">
            <v>600</v>
          </cell>
          <cell r="O756" t="str">
            <v/>
          </cell>
          <cell r="P756" t="str">
            <v/>
          </cell>
          <cell r="Q756">
            <v>2609085</v>
          </cell>
          <cell r="R756">
            <v>5693565</v>
          </cell>
          <cell r="S756">
            <v>40544</v>
          </cell>
        </row>
        <row r="757">
          <cell r="A757">
            <v>2200022</v>
          </cell>
          <cell r="B757">
            <v>110</v>
          </cell>
          <cell r="C757" t="str">
            <v>Reh-Henkhausen</v>
          </cell>
          <cell r="D757" t="str">
            <v>B</v>
          </cell>
          <cell r="E757" t="str">
            <v>W</v>
          </cell>
          <cell r="F757">
            <v>2</v>
          </cell>
          <cell r="G757" t="str">
            <v/>
          </cell>
          <cell r="H757" t="str">
            <v>VIII</v>
          </cell>
          <cell r="I757">
            <v>1</v>
          </cell>
          <cell r="J757" t="str">
            <v/>
          </cell>
          <cell r="K757">
            <v>15</v>
          </cell>
          <cell r="L757" t="str">
            <v>einfache Lage</v>
          </cell>
          <cell r="M757" t="str">
            <v/>
          </cell>
          <cell r="N757" t="str">
            <v/>
          </cell>
          <cell r="O757" t="str">
            <v/>
          </cell>
          <cell r="P757" t="str">
            <v/>
          </cell>
          <cell r="Q757">
            <v>2609398</v>
          </cell>
          <cell r="R757">
            <v>5693425</v>
          </cell>
          <cell r="S757">
            <v>40544</v>
          </cell>
        </row>
        <row r="758">
          <cell r="A758">
            <v>2200023</v>
          </cell>
          <cell r="B758">
            <v>160</v>
          </cell>
          <cell r="C758" t="str">
            <v>Reh-Henkhausen</v>
          </cell>
          <cell r="D758" t="str">
            <v>B</v>
          </cell>
          <cell r="E758" t="str">
            <v>W</v>
          </cell>
          <cell r="F758">
            <v>1</v>
          </cell>
          <cell r="G758" t="str">
            <v/>
          </cell>
          <cell r="H758" t="str">
            <v>II</v>
          </cell>
          <cell r="I758">
            <v>1.1000000000000001</v>
          </cell>
          <cell r="J758">
            <v>25</v>
          </cell>
          <cell r="K758">
            <v>19</v>
          </cell>
          <cell r="L758" t="str">
            <v>mittlere Lage</v>
          </cell>
          <cell r="M758" t="str">
            <v/>
          </cell>
          <cell r="N758">
            <v>300</v>
          </cell>
          <cell r="O758" t="str">
            <v/>
          </cell>
          <cell r="P758" t="str">
            <v/>
          </cell>
          <cell r="Q758">
            <v>2609500</v>
          </cell>
          <cell r="R758">
            <v>5693611</v>
          </cell>
          <cell r="S758">
            <v>40544</v>
          </cell>
        </row>
        <row r="759">
          <cell r="A759">
            <v>2200024</v>
          </cell>
          <cell r="B759">
            <v>140</v>
          </cell>
          <cell r="C759" t="str">
            <v>Reh-Henkhausen</v>
          </cell>
          <cell r="D759" t="str">
            <v>B</v>
          </cell>
          <cell r="E759" t="str">
            <v>W</v>
          </cell>
          <cell r="F759">
            <v>1</v>
          </cell>
          <cell r="G759" t="str">
            <v/>
          </cell>
          <cell r="H759" t="str">
            <v>I</v>
          </cell>
          <cell r="I759">
            <v>0.6</v>
          </cell>
          <cell r="J759">
            <v>25</v>
          </cell>
          <cell r="K759">
            <v>22</v>
          </cell>
          <cell r="L759" t="str">
            <v>mittlere Lage</v>
          </cell>
          <cell r="M759" t="str">
            <v/>
          </cell>
          <cell r="N759">
            <v>800</v>
          </cell>
          <cell r="O759" t="str">
            <v/>
          </cell>
          <cell r="P759" t="str">
            <v/>
          </cell>
          <cell r="Q759">
            <v>2609595</v>
          </cell>
          <cell r="R759">
            <v>5693673</v>
          </cell>
          <cell r="S759">
            <v>40544</v>
          </cell>
        </row>
        <row r="760">
          <cell r="A760">
            <v>2200025</v>
          </cell>
          <cell r="B760">
            <v>130</v>
          </cell>
          <cell r="C760" t="str">
            <v>Reh-Henkhausen</v>
          </cell>
          <cell r="D760" t="str">
            <v>B</v>
          </cell>
          <cell r="E760" t="str">
            <v>W</v>
          </cell>
          <cell r="F760">
            <v>2</v>
          </cell>
          <cell r="G760" t="str">
            <v/>
          </cell>
          <cell r="H760" t="str">
            <v>VIII</v>
          </cell>
          <cell r="I760">
            <v>1</v>
          </cell>
          <cell r="J760" t="str">
            <v/>
          </cell>
          <cell r="K760">
            <v>19</v>
          </cell>
          <cell r="L760" t="str">
            <v>mittlere Lage</v>
          </cell>
          <cell r="M760" t="str">
            <v/>
          </cell>
          <cell r="N760" t="str">
            <v/>
          </cell>
          <cell r="O760" t="str">
            <v/>
          </cell>
          <cell r="P760" t="str">
            <v/>
          </cell>
          <cell r="Q760">
            <v>2609742</v>
          </cell>
          <cell r="R760">
            <v>5693710</v>
          </cell>
          <cell r="S760">
            <v>40544</v>
          </cell>
        </row>
        <row r="761">
          <cell r="A761">
            <v>2200026</v>
          </cell>
          <cell r="B761">
            <v>130</v>
          </cell>
          <cell r="C761" t="str">
            <v>Reh-Henkhausen</v>
          </cell>
          <cell r="D761" t="str">
            <v>B</v>
          </cell>
          <cell r="E761" t="str">
            <v>W</v>
          </cell>
          <cell r="F761">
            <v>1</v>
          </cell>
          <cell r="G761" t="str">
            <v/>
          </cell>
          <cell r="H761" t="str">
            <v>I</v>
          </cell>
          <cell r="I761">
            <v>0.6</v>
          </cell>
          <cell r="J761" t="str">
            <v/>
          </cell>
          <cell r="K761">
            <v>21</v>
          </cell>
          <cell r="L761" t="str">
            <v>mittlere Lage</v>
          </cell>
          <cell r="M761" t="str">
            <v/>
          </cell>
          <cell r="N761" t="str">
            <v/>
          </cell>
          <cell r="O761" t="str">
            <v/>
          </cell>
          <cell r="P761" t="str">
            <v/>
          </cell>
          <cell r="Q761">
            <v>2610072</v>
          </cell>
          <cell r="R761">
            <v>5693772</v>
          </cell>
          <cell r="S761">
            <v>40544</v>
          </cell>
        </row>
        <row r="762">
          <cell r="A762">
            <v>2200027</v>
          </cell>
          <cell r="B762">
            <v>165</v>
          </cell>
          <cell r="C762" t="str">
            <v>Reh-Henkhausen</v>
          </cell>
          <cell r="D762" t="str">
            <v>B</v>
          </cell>
          <cell r="E762" t="str">
            <v>W</v>
          </cell>
          <cell r="F762">
            <v>1</v>
          </cell>
          <cell r="G762" t="str">
            <v/>
          </cell>
          <cell r="H762" t="str">
            <v>I</v>
          </cell>
          <cell r="I762">
            <v>0.7</v>
          </cell>
          <cell r="J762">
            <v>25</v>
          </cell>
          <cell r="K762">
            <v>20</v>
          </cell>
          <cell r="L762" t="str">
            <v>mittlere Lage</v>
          </cell>
          <cell r="M762" t="str">
            <v/>
          </cell>
          <cell r="N762">
            <v>800</v>
          </cell>
          <cell r="O762" t="str">
            <v/>
          </cell>
          <cell r="P762" t="str">
            <v/>
          </cell>
          <cell r="Q762">
            <v>2610237</v>
          </cell>
          <cell r="R762">
            <v>5693775</v>
          </cell>
          <cell r="S762">
            <v>40544</v>
          </cell>
        </row>
        <row r="763">
          <cell r="A763">
            <v>2200028</v>
          </cell>
          <cell r="B763">
            <v>45</v>
          </cell>
          <cell r="C763" t="str">
            <v>Reh-Henkhausen</v>
          </cell>
          <cell r="D763" t="str">
            <v>B</v>
          </cell>
          <cell r="E763" t="str">
            <v>G</v>
          </cell>
          <cell r="F763">
            <v>3</v>
          </cell>
          <cell r="G763" t="str">
            <v/>
          </cell>
          <cell r="H763" t="str">
            <v/>
          </cell>
          <cell r="I763" t="str">
            <v/>
          </cell>
          <cell r="J763" t="str">
            <v/>
          </cell>
          <cell r="K763">
            <v>26</v>
          </cell>
          <cell r="L763" t="str">
            <v>gute Lage</v>
          </cell>
          <cell r="M763" t="str">
            <v/>
          </cell>
          <cell r="N763">
            <v>2500</v>
          </cell>
          <cell r="O763" t="str">
            <v>Entw</v>
          </cell>
          <cell r="P763" t="str">
            <v>EB</v>
          </cell>
          <cell r="Q763">
            <v>2607849</v>
          </cell>
          <cell r="R763">
            <v>5693950</v>
          </cell>
          <cell r="S763">
            <v>40544</v>
          </cell>
        </row>
        <row r="764">
          <cell r="A764">
            <v>2200029</v>
          </cell>
          <cell r="B764">
            <v>175</v>
          </cell>
          <cell r="C764" t="str">
            <v>Reh-Henkhausen</v>
          </cell>
          <cell r="D764" t="str">
            <v>B</v>
          </cell>
          <cell r="E764" t="str">
            <v>W</v>
          </cell>
          <cell r="F764">
            <v>1</v>
          </cell>
          <cell r="G764" t="str">
            <v/>
          </cell>
          <cell r="H764" t="str">
            <v>I-II</v>
          </cell>
          <cell r="I764">
            <v>0.8</v>
          </cell>
          <cell r="J764">
            <v>25</v>
          </cell>
          <cell r="K764">
            <v>15</v>
          </cell>
          <cell r="L764" t="str">
            <v>einfache Lage</v>
          </cell>
          <cell r="M764" t="str">
            <v/>
          </cell>
          <cell r="N764">
            <v>400</v>
          </cell>
          <cell r="O764" t="str">
            <v/>
          </cell>
          <cell r="P764" t="str">
            <v/>
          </cell>
          <cell r="Q764">
            <v>2608042</v>
          </cell>
          <cell r="R764">
            <v>5694017</v>
          </cell>
          <cell r="S764">
            <v>40544</v>
          </cell>
        </row>
        <row r="765">
          <cell r="A765">
            <v>2200030</v>
          </cell>
          <cell r="B765">
            <v>130</v>
          </cell>
          <cell r="C765" t="str">
            <v>Reh-Henkhausen</v>
          </cell>
          <cell r="D765" t="str">
            <v>B</v>
          </cell>
          <cell r="E765" t="str">
            <v>W</v>
          </cell>
          <cell r="F765">
            <v>1</v>
          </cell>
          <cell r="G765" t="str">
            <v/>
          </cell>
          <cell r="H765" t="str">
            <v>I-II</v>
          </cell>
          <cell r="I765">
            <v>0.9</v>
          </cell>
          <cell r="J765">
            <v>25</v>
          </cell>
          <cell r="K765">
            <v>17</v>
          </cell>
          <cell r="L765" t="str">
            <v>mittlere Lage</v>
          </cell>
          <cell r="M765" t="str">
            <v/>
          </cell>
          <cell r="N765">
            <v>300</v>
          </cell>
          <cell r="O765" t="str">
            <v/>
          </cell>
          <cell r="P765" t="str">
            <v/>
          </cell>
          <cell r="Q765">
            <v>2608730</v>
          </cell>
          <cell r="R765">
            <v>5693962</v>
          </cell>
          <cell r="S765">
            <v>40544</v>
          </cell>
        </row>
        <row r="766">
          <cell r="A766">
            <v>2200031</v>
          </cell>
          <cell r="B766">
            <v>255</v>
          </cell>
          <cell r="C766" t="str">
            <v>Reh-Henkhausen</v>
          </cell>
          <cell r="D766" t="str">
            <v>B</v>
          </cell>
          <cell r="E766" t="str">
            <v>W</v>
          </cell>
          <cell r="F766">
            <v>1</v>
          </cell>
          <cell r="G766" t="str">
            <v/>
          </cell>
          <cell r="H766" t="str">
            <v>I</v>
          </cell>
          <cell r="I766">
            <v>0.5</v>
          </cell>
          <cell r="J766">
            <v>25</v>
          </cell>
          <cell r="K766">
            <v>24</v>
          </cell>
          <cell r="L766" t="str">
            <v>gute Lage</v>
          </cell>
          <cell r="M766" t="str">
            <v/>
          </cell>
          <cell r="N766">
            <v>700</v>
          </cell>
          <cell r="O766" t="str">
            <v/>
          </cell>
          <cell r="P766" t="str">
            <v/>
          </cell>
          <cell r="Q766">
            <v>2609201</v>
          </cell>
          <cell r="R766">
            <v>5694097</v>
          </cell>
          <cell r="S766">
            <v>40544</v>
          </cell>
        </row>
        <row r="767">
          <cell r="A767">
            <v>2200032</v>
          </cell>
          <cell r="B767">
            <v>50</v>
          </cell>
          <cell r="C767" t="str">
            <v>Reh-Henkhausen</v>
          </cell>
          <cell r="D767" t="str">
            <v>B</v>
          </cell>
          <cell r="E767" t="str">
            <v>W</v>
          </cell>
          <cell r="F767">
            <v>6</v>
          </cell>
          <cell r="G767" t="str">
            <v>ASB</v>
          </cell>
          <cell r="H767" t="str">
            <v>I-II</v>
          </cell>
          <cell r="I767" t="str">
            <v/>
          </cell>
          <cell r="J767" t="str">
            <v/>
          </cell>
          <cell r="K767" t="str">
            <v/>
          </cell>
          <cell r="L767" t="str">
            <v/>
          </cell>
          <cell r="M767" t="str">
            <v/>
          </cell>
          <cell r="N767">
            <v>1000</v>
          </cell>
          <cell r="O767" t="str">
            <v/>
          </cell>
          <cell r="P767" t="str">
            <v/>
          </cell>
          <cell r="Q767">
            <v>2610360</v>
          </cell>
          <cell r="R767">
            <v>5695900</v>
          </cell>
          <cell r="S767">
            <v>40544</v>
          </cell>
        </row>
        <row r="768">
          <cell r="A768">
            <v>2200033</v>
          </cell>
          <cell r="B768">
            <v>2</v>
          </cell>
          <cell r="C768" t="str">
            <v>Reh-Henkhausen</v>
          </cell>
          <cell r="D768" t="str">
            <v>LF</v>
          </cell>
          <cell r="E768" t="str">
            <v>LW</v>
          </cell>
          <cell r="F768">
            <v>5</v>
          </cell>
          <cell r="G768" t="str">
            <v/>
          </cell>
          <cell r="H768" t="str">
            <v/>
          </cell>
          <cell r="I768" t="str">
            <v/>
          </cell>
          <cell r="J768" t="str">
            <v/>
          </cell>
          <cell r="K768" t="str">
            <v/>
          </cell>
          <cell r="L768" t="str">
            <v/>
          </cell>
          <cell r="M768" t="str">
            <v/>
          </cell>
          <cell r="N768" t="str">
            <v/>
          </cell>
          <cell r="O768" t="str">
            <v/>
          </cell>
          <cell r="P768" t="str">
            <v/>
          </cell>
          <cell r="Q768">
            <v>2610300</v>
          </cell>
          <cell r="R768">
            <v>5695500</v>
          </cell>
          <cell r="S768">
            <v>40544</v>
          </cell>
        </row>
        <row r="769">
          <cell r="A769">
            <v>2200034</v>
          </cell>
          <cell r="B769">
            <v>1</v>
          </cell>
          <cell r="C769" t="str">
            <v>Reh-Henkhausen</v>
          </cell>
          <cell r="D769" t="str">
            <v>LF</v>
          </cell>
          <cell r="E769" t="str">
            <v>F</v>
          </cell>
          <cell r="F769">
            <v>4</v>
          </cell>
          <cell r="G769" t="str">
            <v/>
          </cell>
          <cell r="H769" t="str">
            <v/>
          </cell>
          <cell r="I769" t="str">
            <v/>
          </cell>
          <cell r="J769" t="str">
            <v/>
          </cell>
          <cell r="K769" t="str">
            <v/>
          </cell>
          <cell r="L769" t="str">
            <v/>
          </cell>
          <cell r="M769" t="str">
            <v/>
          </cell>
          <cell r="N769" t="str">
            <v/>
          </cell>
          <cell r="O769" t="str">
            <v/>
          </cell>
          <cell r="P769" t="str">
            <v/>
          </cell>
          <cell r="Q769">
            <v>2609700</v>
          </cell>
          <cell r="R769">
            <v>5695100</v>
          </cell>
          <cell r="S769">
            <v>40544</v>
          </cell>
        </row>
        <row r="770">
          <cell r="A770">
            <v>2200035</v>
          </cell>
          <cell r="B770" t="str">
            <v>--</v>
          </cell>
          <cell r="C770" t="str">
            <v>Reh-Henkhausen</v>
          </cell>
          <cell r="D770" t="str">
            <v>SF</v>
          </cell>
          <cell r="E770" t="str">
            <v>SN</v>
          </cell>
          <cell r="F770" t="str">
            <v/>
          </cell>
          <cell r="G770" t="str">
            <v/>
          </cell>
          <cell r="H770" t="str">
            <v/>
          </cell>
          <cell r="I770" t="str">
            <v/>
          </cell>
          <cell r="J770" t="str">
            <v/>
          </cell>
          <cell r="K770" t="str">
            <v/>
          </cell>
          <cell r="L770" t="str">
            <v/>
          </cell>
          <cell r="M770" t="str">
            <v/>
          </cell>
          <cell r="N770" t="str">
            <v/>
          </cell>
          <cell r="O770" t="str">
            <v/>
          </cell>
          <cell r="P770" t="str">
            <v/>
          </cell>
          <cell r="Q770">
            <v>2609825</v>
          </cell>
          <cell r="R770">
            <v>5693552</v>
          </cell>
          <cell r="S770">
            <v>40544</v>
          </cell>
        </row>
        <row r="771">
          <cell r="A771">
            <v>2200036</v>
          </cell>
          <cell r="B771" t="str">
            <v>--</v>
          </cell>
          <cell r="C771" t="str">
            <v>Reh-Henkhausen</v>
          </cell>
          <cell r="D771" t="str">
            <v>SF</v>
          </cell>
          <cell r="E771" t="str">
            <v>SN</v>
          </cell>
          <cell r="F771" t="str">
            <v/>
          </cell>
          <cell r="G771" t="str">
            <v/>
          </cell>
          <cell r="H771" t="str">
            <v/>
          </cell>
          <cell r="I771" t="str">
            <v/>
          </cell>
          <cell r="J771" t="str">
            <v/>
          </cell>
          <cell r="K771" t="str">
            <v/>
          </cell>
          <cell r="L771" t="str">
            <v/>
          </cell>
          <cell r="M771" t="str">
            <v/>
          </cell>
          <cell r="N771" t="str">
            <v/>
          </cell>
          <cell r="O771" t="str">
            <v>Entw</v>
          </cell>
          <cell r="P771" t="str">
            <v>EB</v>
          </cell>
          <cell r="Q771">
            <v>2606815</v>
          </cell>
          <cell r="R771">
            <v>5695025</v>
          </cell>
          <cell r="S771">
            <v>40544</v>
          </cell>
        </row>
        <row r="772">
          <cell r="A772">
            <v>2300001</v>
          </cell>
          <cell r="B772">
            <v>220</v>
          </cell>
          <cell r="C772" t="str">
            <v>Berchum</v>
          </cell>
          <cell r="D772" t="str">
            <v>B</v>
          </cell>
          <cell r="E772" t="str">
            <v>W</v>
          </cell>
          <cell r="F772">
            <v>1</v>
          </cell>
          <cell r="G772" t="str">
            <v/>
          </cell>
          <cell r="H772" t="str">
            <v>I-II</v>
          </cell>
          <cell r="I772">
            <v>0.7</v>
          </cell>
          <cell r="J772">
            <v>20</v>
          </cell>
          <cell r="K772">
            <v>22</v>
          </cell>
          <cell r="L772" t="str">
            <v>mittlere Lage</v>
          </cell>
          <cell r="M772" t="str">
            <v/>
          </cell>
          <cell r="N772">
            <v>400</v>
          </cell>
          <cell r="O772" t="str">
            <v/>
          </cell>
          <cell r="P772" t="str">
            <v/>
          </cell>
          <cell r="Q772">
            <v>2607114</v>
          </cell>
          <cell r="R772">
            <v>5695425</v>
          </cell>
          <cell r="S772">
            <v>40544</v>
          </cell>
        </row>
        <row r="773">
          <cell r="A773">
            <v>2300002</v>
          </cell>
          <cell r="B773">
            <v>160</v>
          </cell>
          <cell r="C773" t="str">
            <v>Berchum</v>
          </cell>
          <cell r="D773" t="str">
            <v>B</v>
          </cell>
          <cell r="E773" t="str">
            <v>W</v>
          </cell>
          <cell r="F773">
            <v>2</v>
          </cell>
          <cell r="G773" t="str">
            <v/>
          </cell>
          <cell r="H773" t="str">
            <v>I-II</v>
          </cell>
          <cell r="I773">
            <v>1</v>
          </cell>
          <cell r="J773">
            <v>20</v>
          </cell>
          <cell r="K773">
            <v>17</v>
          </cell>
          <cell r="L773" t="str">
            <v>mittlere Lage</v>
          </cell>
          <cell r="M773" t="str">
            <v/>
          </cell>
          <cell r="N773" t="str">
            <v/>
          </cell>
          <cell r="O773" t="str">
            <v/>
          </cell>
          <cell r="P773" t="str">
            <v/>
          </cell>
          <cell r="Q773">
            <v>2607046</v>
          </cell>
          <cell r="R773">
            <v>5695692</v>
          </cell>
          <cell r="S773">
            <v>40544</v>
          </cell>
        </row>
        <row r="774">
          <cell r="A774">
            <v>2300003</v>
          </cell>
          <cell r="B774">
            <v>250</v>
          </cell>
          <cell r="C774" t="str">
            <v>Berchum</v>
          </cell>
          <cell r="D774" t="str">
            <v>B</v>
          </cell>
          <cell r="E774" t="str">
            <v>W</v>
          </cell>
          <cell r="F774">
            <v>1</v>
          </cell>
          <cell r="G774" t="str">
            <v/>
          </cell>
          <cell r="H774" t="str">
            <v>I-II</v>
          </cell>
          <cell r="I774">
            <v>0.6</v>
          </cell>
          <cell r="J774">
            <v>20</v>
          </cell>
          <cell r="K774">
            <v>24</v>
          </cell>
          <cell r="L774" t="str">
            <v>gute Lage</v>
          </cell>
          <cell r="M774" t="str">
            <v/>
          </cell>
          <cell r="N774">
            <v>300</v>
          </cell>
          <cell r="O774" t="str">
            <v/>
          </cell>
          <cell r="P774" t="str">
            <v/>
          </cell>
          <cell r="Q774">
            <v>2606980</v>
          </cell>
          <cell r="R774">
            <v>5695811</v>
          </cell>
          <cell r="S774">
            <v>40544</v>
          </cell>
        </row>
        <row r="775">
          <cell r="A775">
            <v>2300004</v>
          </cell>
          <cell r="B775">
            <v>230</v>
          </cell>
          <cell r="C775" t="str">
            <v>Berchum</v>
          </cell>
          <cell r="D775" t="str">
            <v>B</v>
          </cell>
          <cell r="E775" t="str">
            <v>W</v>
          </cell>
          <cell r="F775">
            <v>1</v>
          </cell>
          <cell r="G775" t="str">
            <v/>
          </cell>
          <cell r="H775" t="str">
            <v>I-II</v>
          </cell>
          <cell r="I775">
            <v>0.7</v>
          </cell>
          <cell r="J775">
            <v>20</v>
          </cell>
          <cell r="K775">
            <v>24</v>
          </cell>
          <cell r="L775" t="str">
            <v>gute Lage</v>
          </cell>
          <cell r="M775" t="str">
            <v/>
          </cell>
          <cell r="N775">
            <v>300</v>
          </cell>
          <cell r="O775" t="str">
            <v/>
          </cell>
          <cell r="P775" t="str">
            <v/>
          </cell>
          <cell r="Q775">
            <v>2607306</v>
          </cell>
          <cell r="R775">
            <v>5695937</v>
          </cell>
          <cell r="S775">
            <v>40544</v>
          </cell>
        </row>
        <row r="776">
          <cell r="A776">
            <v>2300005</v>
          </cell>
          <cell r="B776">
            <v>210</v>
          </cell>
          <cell r="C776" t="str">
            <v>Berchum</v>
          </cell>
          <cell r="D776" t="str">
            <v>B</v>
          </cell>
          <cell r="E776" t="str">
            <v>W</v>
          </cell>
          <cell r="F776">
            <v>1</v>
          </cell>
          <cell r="G776" t="str">
            <v/>
          </cell>
          <cell r="H776" t="str">
            <v>I</v>
          </cell>
          <cell r="I776">
            <v>0.5</v>
          </cell>
          <cell r="J776">
            <v>25</v>
          </cell>
          <cell r="K776">
            <v>26</v>
          </cell>
          <cell r="L776" t="str">
            <v>gute Lage</v>
          </cell>
          <cell r="M776" t="str">
            <v/>
          </cell>
          <cell r="N776">
            <v>600</v>
          </cell>
          <cell r="O776" t="str">
            <v/>
          </cell>
          <cell r="P776" t="str">
            <v/>
          </cell>
          <cell r="Q776">
            <v>2607124</v>
          </cell>
          <cell r="R776">
            <v>5696006</v>
          </cell>
          <cell r="S776">
            <v>40544</v>
          </cell>
        </row>
        <row r="777">
          <cell r="A777">
            <v>2300006</v>
          </cell>
          <cell r="B777">
            <v>210</v>
          </cell>
          <cell r="C777" t="str">
            <v>Berchum</v>
          </cell>
          <cell r="D777" t="str">
            <v>B</v>
          </cell>
          <cell r="E777" t="str">
            <v>W</v>
          </cell>
          <cell r="F777">
            <v>1</v>
          </cell>
          <cell r="G777" t="str">
            <v/>
          </cell>
          <cell r="H777" t="str">
            <v>I</v>
          </cell>
          <cell r="I777">
            <v>0.5</v>
          </cell>
          <cell r="J777">
            <v>25</v>
          </cell>
          <cell r="K777">
            <v>26</v>
          </cell>
          <cell r="L777" t="str">
            <v>gute Lage</v>
          </cell>
          <cell r="M777" t="str">
            <v/>
          </cell>
          <cell r="N777">
            <v>600</v>
          </cell>
          <cell r="O777" t="str">
            <v/>
          </cell>
          <cell r="P777" t="str">
            <v/>
          </cell>
          <cell r="Q777">
            <v>2607266</v>
          </cell>
          <cell r="R777">
            <v>5696368</v>
          </cell>
          <cell r="S777">
            <v>40544</v>
          </cell>
        </row>
        <row r="778">
          <cell r="A778">
            <v>2300007</v>
          </cell>
          <cell r="B778">
            <v>210</v>
          </cell>
          <cell r="C778" t="str">
            <v>Berchum</v>
          </cell>
          <cell r="D778" t="str">
            <v>B</v>
          </cell>
          <cell r="E778" t="str">
            <v>W</v>
          </cell>
          <cell r="F778">
            <v>1</v>
          </cell>
          <cell r="G778" t="str">
            <v/>
          </cell>
          <cell r="H778" t="str">
            <v>I-II</v>
          </cell>
          <cell r="I778">
            <v>0.4</v>
          </cell>
          <cell r="J778">
            <v>25</v>
          </cell>
          <cell r="K778">
            <v>26</v>
          </cell>
          <cell r="L778" t="str">
            <v>gute Lage</v>
          </cell>
          <cell r="M778" t="str">
            <v/>
          </cell>
          <cell r="N778">
            <v>600</v>
          </cell>
          <cell r="O778" t="str">
            <v/>
          </cell>
          <cell r="P778" t="str">
            <v/>
          </cell>
          <cell r="Q778">
            <v>2607136</v>
          </cell>
          <cell r="R778">
            <v>5696484</v>
          </cell>
          <cell r="S778">
            <v>40544</v>
          </cell>
        </row>
        <row r="779">
          <cell r="A779">
            <v>2300008</v>
          </cell>
          <cell r="B779">
            <v>190</v>
          </cell>
          <cell r="C779" t="str">
            <v>Berchum</v>
          </cell>
          <cell r="D779" t="str">
            <v>B</v>
          </cell>
          <cell r="E779" t="str">
            <v>W</v>
          </cell>
          <cell r="F779">
            <v>2</v>
          </cell>
          <cell r="G779" t="str">
            <v/>
          </cell>
          <cell r="H779" t="str">
            <v>II</v>
          </cell>
          <cell r="I779">
            <v>1</v>
          </cell>
          <cell r="J779">
            <v>20</v>
          </cell>
          <cell r="K779">
            <v>23</v>
          </cell>
          <cell r="L779" t="str">
            <v>mittlere Lage</v>
          </cell>
          <cell r="M779" t="str">
            <v/>
          </cell>
          <cell r="N779" t="str">
            <v/>
          </cell>
          <cell r="O779" t="str">
            <v/>
          </cell>
          <cell r="P779" t="str">
            <v/>
          </cell>
          <cell r="Q779">
            <v>2607185</v>
          </cell>
          <cell r="R779">
            <v>5695810</v>
          </cell>
          <cell r="S779">
            <v>40544</v>
          </cell>
        </row>
        <row r="780">
          <cell r="A780">
            <v>2300009</v>
          </cell>
          <cell r="B780">
            <v>25</v>
          </cell>
          <cell r="C780" t="str">
            <v>Berchum</v>
          </cell>
          <cell r="D780" t="str">
            <v>B</v>
          </cell>
          <cell r="E780" t="str">
            <v>G</v>
          </cell>
          <cell r="F780">
            <v>3</v>
          </cell>
          <cell r="G780" t="str">
            <v/>
          </cell>
          <cell r="H780" t="str">
            <v/>
          </cell>
          <cell r="I780" t="str">
            <v/>
          </cell>
          <cell r="J780" t="str">
            <v/>
          </cell>
          <cell r="K780">
            <v>16</v>
          </cell>
          <cell r="L780" t="str">
            <v>mittlere Lage</v>
          </cell>
          <cell r="M780" t="str">
            <v/>
          </cell>
          <cell r="N780">
            <v>10000</v>
          </cell>
          <cell r="O780" t="str">
            <v>Entw</v>
          </cell>
          <cell r="P780" t="str">
            <v>EB</v>
          </cell>
          <cell r="Q780">
            <v>2606337</v>
          </cell>
          <cell r="R780">
            <v>5695486</v>
          </cell>
          <cell r="S780">
            <v>40544</v>
          </cell>
        </row>
        <row r="781">
          <cell r="A781">
            <v>2300010</v>
          </cell>
          <cell r="B781">
            <v>100</v>
          </cell>
          <cell r="C781" t="str">
            <v>Berchum</v>
          </cell>
          <cell r="D781" t="str">
            <v>B</v>
          </cell>
          <cell r="E781" t="str">
            <v>W</v>
          </cell>
          <cell r="F781">
            <v>1</v>
          </cell>
          <cell r="G781" t="str">
            <v/>
          </cell>
          <cell r="H781" t="str">
            <v>I-II</v>
          </cell>
          <cell r="I781">
            <v>0.8</v>
          </cell>
          <cell r="J781">
            <v>20</v>
          </cell>
          <cell r="K781">
            <v>12</v>
          </cell>
          <cell r="L781" t="str">
            <v>einfache Lage</v>
          </cell>
          <cell r="M781" t="str">
            <v/>
          </cell>
          <cell r="N781">
            <v>500</v>
          </cell>
          <cell r="O781" t="str">
            <v>Entw</v>
          </cell>
          <cell r="P781" t="str">
            <v>EB</v>
          </cell>
          <cell r="Q781">
            <v>2606471</v>
          </cell>
          <cell r="R781">
            <v>5695614</v>
          </cell>
          <cell r="S781">
            <v>40544</v>
          </cell>
        </row>
        <row r="782">
          <cell r="A782">
            <v>2300011</v>
          </cell>
          <cell r="B782">
            <v>90</v>
          </cell>
          <cell r="C782" t="str">
            <v>Berchum</v>
          </cell>
          <cell r="D782" t="str">
            <v>B</v>
          </cell>
          <cell r="E782" t="str">
            <v>W</v>
          </cell>
          <cell r="F782">
            <v>1</v>
          </cell>
          <cell r="G782" t="str">
            <v/>
          </cell>
          <cell r="H782" t="str">
            <v>I-II</v>
          </cell>
          <cell r="I782">
            <v>0.7</v>
          </cell>
          <cell r="J782">
            <v>20</v>
          </cell>
          <cell r="K782">
            <v>13</v>
          </cell>
          <cell r="L782" t="str">
            <v>einfache Lage</v>
          </cell>
          <cell r="M782" t="str">
            <v/>
          </cell>
          <cell r="N782">
            <v>700</v>
          </cell>
          <cell r="O782" t="str">
            <v/>
          </cell>
          <cell r="P782" t="str">
            <v/>
          </cell>
          <cell r="Q782">
            <v>2606584</v>
          </cell>
          <cell r="R782">
            <v>5695646</v>
          </cell>
          <cell r="S782">
            <v>40544</v>
          </cell>
        </row>
        <row r="783">
          <cell r="A783">
            <v>2300012</v>
          </cell>
          <cell r="B783">
            <v>1</v>
          </cell>
          <cell r="C783" t="str">
            <v>Berchum</v>
          </cell>
          <cell r="D783" t="str">
            <v>LF</v>
          </cell>
          <cell r="E783" t="str">
            <v>F</v>
          </cell>
          <cell r="F783">
            <v>4</v>
          </cell>
          <cell r="G783" t="str">
            <v xml:space="preserve"> </v>
          </cell>
          <cell r="H783" t="str">
            <v/>
          </cell>
          <cell r="I783" t="str">
            <v/>
          </cell>
          <cell r="J783" t="str">
            <v/>
          </cell>
          <cell r="K783" t="str">
            <v/>
          </cell>
          <cell r="L783" t="str">
            <v/>
          </cell>
          <cell r="M783" t="str">
            <v/>
          </cell>
          <cell r="N783" t="str">
            <v/>
          </cell>
          <cell r="O783" t="str">
            <v/>
          </cell>
          <cell r="P783" t="str">
            <v/>
          </cell>
          <cell r="Q783">
            <v>2608267</v>
          </cell>
          <cell r="R783">
            <v>5695706</v>
          </cell>
          <cell r="S783">
            <v>40544</v>
          </cell>
        </row>
        <row r="784">
          <cell r="A784">
            <v>2300013</v>
          </cell>
          <cell r="B784">
            <v>2</v>
          </cell>
          <cell r="C784" t="str">
            <v>Berchum</v>
          </cell>
          <cell r="D784" t="str">
            <v>LF</v>
          </cell>
          <cell r="E784" t="str">
            <v>LW</v>
          </cell>
          <cell r="F784">
            <v>5</v>
          </cell>
          <cell r="G784" t="str">
            <v xml:space="preserve"> </v>
          </cell>
          <cell r="H784" t="str">
            <v/>
          </cell>
          <cell r="I784" t="str">
            <v/>
          </cell>
          <cell r="J784" t="str">
            <v/>
          </cell>
          <cell r="K784" t="str">
            <v/>
          </cell>
          <cell r="M784" t="str">
            <v/>
          </cell>
          <cell r="N784" t="str">
            <v/>
          </cell>
          <cell r="O784" t="str">
            <v/>
          </cell>
          <cell r="P784" t="str">
            <v/>
          </cell>
          <cell r="Q784">
            <v>2608853</v>
          </cell>
          <cell r="R784">
            <v>5696055</v>
          </cell>
          <cell r="S784">
            <v>40544</v>
          </cell>
        </row>
        <row r="785">
          <cell r="A785">
            <v>2300014</v>
          </cell>
          <cell r="B785">
            <v>50</v>
          </cell>
          <cell r="C785" t="str">
            <v>Berchum</v>
          </cell>
          <cell r="D785" t="str">
            <v>B</v>
          </cell>
          <cell r="E785" t="str">
            <v>W</v>
          </cell>
          <cell r="F785">
            <v>6</v>
          </cell>
          <cell r="G785" t="str">
            <v>ASB</v>
          </cell>
          <cell r="H785" t="str">
            <v>I-II</v>
          </cell>
          <cell r="I785" t="str">
            <v/>
          </cell>
          <cell r="J785" t="str">
            <v/>
          </cell>
          <cell r="K785" t="str">
            <v/>
          </cell>
          <cell r="M785" t="str">
            <v/>
          </cell>
          <cell r="N785">
            <v>1000</v>
          </cell>
          <cell r="O785" t="str">
            <v/>
          </cell>
          <cell r="P785" t="str">
            <v/>
          </cell>
          <cell r="Q785">
            <v>2609040</v>
          </cell>
          <cell r="R785">
            <v>5696320</v>
          </cell>
          <cell r="S785">
            <v>40544</v>
          </cell>
        </row>
        <row r="786">
          <cell r="A786">
            <v>2400001</v>
          </cell>
          <cell r="B786">
            <v>35</v>
          </cell>
          <cell r="C786" t="str">
            <v>Garenfeld</v>
          </cell>
          <cell r="D786" t="str">
            <v>B</v>
          </cell>
          <cell r="E786" t="str">
            <v>G</v>
          </cell>
          <cell r="F786">
            <v>3</v>
          </cell>
          <cell r="G786" t="str">
            <v/>
          </cell>
          <cell r="H786" t="str">
            <v/>
          </cell>
          <cell r="I786" t="str">
            <v/>
          </cell>
          <cell r="J786" t="str">
            <v/>
          </cell>
          <cell r="K786">
            <v>19</v>
          </cell>
          <cell r="L786" t="str">
            <v>mittlere Lage</v>
          </cell>
          <cell r="M786" t="str">
            <v/>
          </cell>
          <cell r="N786">
            <v>10000</v>
          </cell>
          <cell r="O786" t="str">
            <v/>
          </cell>
          <cell r="P786" t="str">
            <v/>
          </cell>
          <cell r="Q786">
            <v>2606367</v>
          </cell>
          <cell r="R786">
            <v>5696824</v>
          </cell>
          <cell r="S786">
            <v>40544</v>
          </cell>
        </row>
        <row r="787">
          <cell r="A787">
            <v>2400002</v>
          </cell>
          <cell r="B787">
            <v>230</v>
          </cell>
          <cell r="C787" t="str">
            <v>Garenfeld</v>
          </cell>
          <cell r="D787" t="str">
            <v>B</v>
          </cell>
          <cell r="E787" t="str">
            <v>W</v>
          </cell>
          <cell r="F787">
            <v>1</v>
          </cell>
          <cell r="G787" t="str">
            <v/>
          </cell>
          <cell r="H787" t="str">
            <v>I-II</v>
          </cell>
          <cell r="I787">
            <v>0.8</v>
          </cell>
          <cell r="J787">
            <v>25</v>
          </cell>
          <cell r="K787">
            <v>22</v>
          </cell>
          <cell r="L787" t="str">
            <v>mittlere Lage</v>
          </cell>
          <cell r="M787" t="str">
            <v/>
          </cell>
          <cell r="N787">
            <v>400</v>
          </cell>
          <cell r="O787" t="str">
            <v/>
          </cell>
          <cell r="P787" t="str">
            <v/>
          </cell>
          <cell r="Q787">
            <v>2606016</v>
          </cell>
          <cell r="R787">
            <v>5697186</v>
          </cell>
          <cell r="S787">
            <v>40544</v>
          </cell>
        </row>
        <row r="788">
          <cell r="A788">
            <v>2400003</v>
          </cell>
          <cell r="B788">
            <v>220</v>
          </cell>
          <cell r="C788" t="str">
            <v>Garenfeld</v>
          </cell>
          <cell r="D788" t="str">
            <v>B</v>
          </cell>
          <cell r="E788" t="str">
            <v>W</v>
          </cell>
          <cell r="F788">
            <v>1</v>
          </cell>
          <cell r="G788" t="str">
            <v/>
          </cell>
          <cell r="H788" t="str">
            <v>I-II</v>
          </cell>
          <cell r="I788">
            <v>0.8</v>
          </cell>
          <cell r="J788">
            <v>20</v>
          </cell>
          <cell r="K788">
            <v>20</v>
          </cell>
          <cell r="L788" t="str">
            <v>mittlere Lage</v>
          </cell>
          <cell r="M788" t="str">
            <v/>
          </cell>
          <cell r="N788">
            <v>400</v>
          </cell>
          <cell r="O788" t="str">
            <v/>
          </cell>
          <cell r="P788" t="str">
            <v/>
          </cell>
          <cell r="Q788">
            <v>2605862</v>
          </cell>
          <cell r="R788">
            <v>5696992</v>
          </cell>
          <cell r="S788">
            <v>40544</v>
          </cell>
        </row>
        <row r="789">
          <cell r="A789">
            <v>2400004</v>
          </cell>
          <cell r="B789">
            <v>170</v>
          </cell>
          <cell r="C789" t="str">
            <v>Garenfeld</v>
          </cell>
          <cell r="D789" t="str">
            <v>B</v>
          </cell>
          <cell r="E789" t="str">
            <v>MD</v>
          </cell>
          <cell r="F789">
            <v>1</v>
          </cell>
          <cell r="G789" t="str">
            <v/>
          </cell>
          <cell r="H789" t="str">
            <v>I-II</v>
          </cell>
          <cell r="I789">
            <v>1</v>
          </cell>
          <cell r="J789">
            <v>25</v>
          </cell>
          <cell r="K789">
            <v>20</v>
          </cell>
          <cell r="L789" t="str">
            <v>mittlere Lage</v>
          </cell>
          <cell r="M789" t="str">
            <v/>
          </cell>
          <cell r="N789">
            <v>800</v>
          </cell>
          <cell r="O789" t="str">
            <v/>
          </cell>
          <cell r="P789" t="str">
            <v/>
          </cell>
          <cell r="Q789">
            <v>2605692</v>
          </cell>
          <cell r="R789">
            <v>5697343</v>
          </cell>
          <cell r="S789">
            <v>40544</v>
          </cell>
        </row>
        <row r="790">
          <cell r="A790">
            <v>2400005</v>
          </cell>
          <cell r="B790">
            <v>15</v>
          </cell>
          <cell r="C790" t="str">
            <v>Garenfeld</v>
          </cell>
          <cell r="D790" t="str">
            <v>LF</v>
          </cell>
          <cell r="E790" t="str">
            <v>LW</v>
          </cell>
          <cell r="F790">
            <v>5</v>
          </cell>
          <cell r="G790" t="str">
            <v/>
          </cell>
          <cell r="H790" t="str">
            <v/>
          </cell>
          <cell r="I790" t="str">
            <v/>
          </cell>
          <cell r="J790" t="str">
            <v/>
          </cell>
          <cell r="K790" t="str">
            <v/>
          </cell>
          <cell r="L790" t="str">
            <v/>
          </cell>
          <cell r="M790" t="str">
            <v/>
          </cell>
          <cell r="N790" t="str">
            <v/>
          </cell>
          <cell r="O790" t="str">
            <v/>
          </cell>
          <cell r="P790" t="str">
            <v/>
          </cell>
          <cell r="Q790">
            <v>2605300</v>
          </cell>
          <cell r="R790">
            <v>5697050</v>
          </cell>
          <cell r="S790">
            <v>40544</v>
          </cell>
        </row>
        <row r="791">
          <cell r="A791">
            <v>2400006</v>
          </cell>
          <cell r="B791">
            <v>150</v>
          </cell>
          <cell r="C791" t="str">
            <v>Garenfeld</v>
          </cell>
          <cell r="D791" t="str">
            <v>B</v>
          </cell>
          <cell r="E791" t="str">
            <v>W</v>
          </cell>
          <cell r="F791">
            <v>1</v>
          </cell>
          <cell r="G791" t="str">
            <v/>
          </cell>
          <cell r="H791" t="str">
            <v>II</v>
          </cell>
          <cell r="I791">
            <v>1</v>
          </cell>
          <cell r="J791">
            <v>20</v>
          </cell>
          <cell r="K791">
            <v>17</v>
          </cell>
          <cell r="L791" t="str">
            <v>mittlere Lage</v>
          </cell>
          <cell r="M791" t="str">
            <v/>
          </cell>
          <cell r="N791">
            <v>300</v>
          </cell>
          <cell r="O791" t="str">
            <v/>
          </cell>
          <cell r="P791" t="str">
            <v/>
          </cell>
          <cell r="Q791">
            <v>2605285</v>
          </cell>
          <cell r="R791">
            <v>5698283</v>
          </cell>
          <cell r="S791">
            <v>40544</v>
          </cell>
        </row>
        <row r="792">
          <cell r="A792">
            <v>2400007</v>
          </cell>
          <cell r="B792">
            <v>110</v>
          </cell>
          <cell r="C792" t="str">
            <v>Garenfeld</v>
          </cell>
          <cell r="D792" t="str">
            <v>B</v>
          </cell>
          <cell r="E792" t="str">
            <v>W</v>
          </cell>
          <cell r="F792">
            <v>1</v>
          </cell>
          <cell r="G792" t="str">
            <v/>
          </cell>
          <cell r="H792" t="str">
            <v>I</v>
          </cell>
          <cell r="I792">
            <v>0.5</v>
          </cell>
          <cell r="J792">
            <v>20</v>
          </cell>
          <cell r="K792">
            <v>18</v>
          </cell>
          <cell r="L792" t="str">
            <v>mittlere Lage</v>
          </cell>
          <cell r="M792" t="str">
            <v/>
          </cell>
          <cell r="N792">
            <v>800</v>
          </cell>
          <cell r="O792" t="str">
            <v/>
          </cell>
          <cell r="P792" t="str">
            <v/>
          </cell>
          <cell r="Q792">
            <v>2605005</v>
          </cell>
          <cell r="R792">
            <v>5698324</v>
          </cell>
          <cell r="S792">
            <v>40544</v>
          </cell>
        </row>
        <row r="793">
          <cell r="A793">
            <v>2400008</v>
          </cell>
          <cell r="B793">
            <v>120</v>
          </cell>
          <cell r="C793" t="str">
            <v>Garenfeld</v>
          </cell>
          <cell r="D793" t="str">
            <v>B</v>
          </cell>
          <cell r="E793" t="str">
            <v>W</v>
          </cell>
          <cell r="F793">
            <v>1</v>
          </cell>
          <cell r="G793" t="str">
            <v/>
          </cell>
          <cell r="H793" t="str">
            <v>I</v>
          </cell>
          <cell r="I793">
            <v>0.3</v>
          </cell>
          <cell r="J793">
            <v>20</v>
          </cell>
          <cell r="K793">
            <v>18</v>
          </cell>
          <cell r="L793" t="str">
            <v>mittlere Lage</v>
          </cell>
          <cell r="M793" t="str">
            <v/>
          </cell>
          <cell r="N793">
            <v>800</v>
          </cell>
          <cell r="O793" t="str">
            <v/>
          </cell>
          <cell r="P793" t="str">
            <v/>
          </cell>
          <cell r="Q793">
            <v>2605089</v>
          </cell>
          <cell r="R793">
            <v>5698200</v>
          </cell>
          <cell r="S793">
            <v>40544</v>
          </cell>
        </row>
        <row r="794">
          <cell r="A794">
            <v>2400009</v>
          </cell>
          <cell r="B794">
            <v>15</v>
          </cell>
          <cell r="C794" t="str">
            <v>Garenfeld</v>
          </cell>
          <cell r="D794" t="str">
            <v>B</v>
          </cell>
          <cell r="E794" t="str">
            <v>SE</v>
          </cell>
          <cell r="F794">
            <v>3</v>
          </cell>
          <cell r="G794" t="str">
            <v/>
          </cell>
          <cell r="H794" t="str">
            <v/>
          </cell>
          <cell r="I794" t="str">
            <v/>
          </cell>
          <cell r="J794" t="str">
            <v/>
          </cell>
          <cell r="K794" t="str">
            <v/>
          </cell>
          <cell r="L794" t="str">
            <v/>
          </cell>
          <cell r="M794" t="str">
            <v/>
          </cell>
          <cell r="N794">
            <v>400</v>
          </cell>
          <cell r="O794" t="str">
            <v/>
          </cell>
          <cell r="P794" t="str">
            <v/>
          </cell>
          <cell r="Q794">
            <v>2604934</v>
          </cell>
          <cell r="R794">
            <v>5698649</v>
          </cell>
          <cell r="S794">
            <v>40544</v>
          </cell>
        </row>
        <row r="795">
          <cell r="A795">
            <v>2400010</v>
          </cell>
          <cell r="B795">
            <v>180</v>
          </cell>
          <cell r="C795" t="str">
            <v>Garenfeld</v>
          </cell>
          <cell r="D795" t="str">
            <v>B</v>
          </cell>
          <cell r="E795" t="str">
            <v>W</v>
          </cell>
          <cell r="F795">
            <v>1</v>
          </cell>
          <cell r="G795" t="str">
            <v/>
          </cell>
          <cell r="H795" t="str">
            <v>I-II</v>
          </cell>
          <cell r="I795">
            <v>0.5</v>
          </cell>
          <cell r="J795">
            <v>25</v>
          </cell>
          <cell r="K795">
            <v>22</v>
          </cell>
          <cell r="L795" t="str">
            <v>mittlere Lage</v>
          </cell>
          <cell r="M795" t="str">
            <v/>
          </cell>
          <cell r="N795">
            <v>800</v>
          </cell>
          <cell r="O795" t="str">
            <v/>
          </cell>
          <cell r="P795" t="str">
            <v/>
          </cell>
          <cell r="Q795">
            <v>2605863</v>
          </cell>
          <cell r="R795">
            <v>5697160</v>
          </cell>
          <cell r="S795">
            <v>40544</v>
          </cell>
        </row>
        <row r="796">
          <cell r="A796">
            <v>2400011</v>
          </cell>
          <cell r="B796" t="str">
            <v>--</v>
          </cell>
          <cell r="C796" t="str">
            <v>Garenfeld</v>
          </cell>
          <cell r="D796" t="str">
            <v>SF</v>
          </cell>
          <cell r="E796" t="str">
            <v>SN</v>
          </cell>
          <cell r="F796" t="str">
            <v/>
          </cell>
          <cell r="G796" t="str">
            <v/>
          </cell>
          <cell r="H796" t="str">
            <v/>
          </cell>
          <cell r="I796" t="str">
            <v/>
          </cell>
          <cell r="J796" t="str">
            <v/>
          </cell>
          <cell r="K796" t="str">
            <v/>
          </cell>
          <cell r="L796" t="str">
            <v/>
          </cell>
          <cell r="M796" t="str">
            <v/>
          </cell>
          <cell r="N796" t="str">
            <v/>
          </cell>
          <cell r="O796" t="str">
            <v>Entw</v>
          </cell>
          <cell r="P796" t="str">
            <v>EB</v>
          </cell>
          <cell r="Q796">
            <v>2605370</v>
          </cell>
          <cell r="R796">
            <v>5696365</v>
          </cell>
          <cell r="S796">
            <v>40544</v>
          </cell>
        </row>
        <row r="797">
          <cell r="A797">
            <v>2400012</v>
          </cell>
          <cell r="B797">
            <v>50</v>
          </cell>
          <cell r="C797" t="str">
            <v>Garenfeld</v>
          </cell>
          <cell r="D797" t="str">
            <v>B</v>
          </cell>
          <cell r="E797" t="str">
            <v>W</v>
          </cell>
          <cell r="F797">
            <v>6</v>
          </cell>
          <cell r="G797" t="str">
            <v>ASB</v>
          </cell>
          <cell r="H797" t="str">
            <v>I-II</v>
          </cell>
          <cell r="I797" t="str">
            <v/>
          </cell>
          <cell r="J797" t="str">
            <v/>
          </cell>
          <cell r="K797" t="str">
            <v/>
          </cell>
          <cell r="L797" t="str">
            <v/>
          </cell>
          <cell r="M797" t="str">
            <v/>
          </cell>
          <cell r="N797">
            <v>1000</v>
          </cell>
          <cell r="O797" t="str">
            <v/>
          </cell>
          <cell r="P797" t="str">
            <v/>
          </cell>
          <cell r="Q797">
            <v>2606195</v>
          </cell>
          <cell r="R797">
            <v>5696400</v>
          </cell>
          <cell r="S797">
            <v>40544</v>
          </cell>
        </row>
        <row r="798">
          <cell r="A798">
            <v>2400013</v>
          </cell>
          <cell r="B798">
            <v>2.6</v>
          </cell>
          <cell r="C798" t="str">
            <v>Garenfeld</v>
          </cell>
          <cell r="D798" t="str">
            <v>LF</v>
          </cell>
          <cell r="E798" t="str">
            <v>LW</v>
          </cell>
          <cell r="F798">
            <v>5</v>
          </cell>
          <cell r="G798" t="str">
            <v/>
          </cell>
          <cell r="H798" t="str">
            <v/>
          </cell>
          <cell r="I798" t="str">
            <v/>
          </cell>
          <cell r="J798" t="str">
            <v/>
          </cell>
          <cell r="K798" t="str">
            <v/>
          </cell>
          <cell r="L798" t="str">
            <v/>
          </cell>
          <cell r="M798" t="str">
            <v/>
          </cell>
          <cell r="N798" t="str">
            <v/>
          </cell>
          <cell r="O798" t="str">
            <v/>
          </cell>
          <cell r="P798" t="str">
            <v/>
          </cell>
          <cell r="Q798">
            <v>2606150</v>
          </cell>
          <cell r="R798">
            <v>5697700</v>
          </cell>
          <cell r="S798">
            <v>40544</v>
          </cell>
        </row>
        <row r="799">
          <cell r="A799">
            <v>2400014</v>
          </cell>
          <cell r="B799">
            <v>1</v>
          </cell>
          <cell r="C799" t="str">
            <v>Garenfeld</v>
          </cell>
          <cell r="D799" t="str">
            <v>LF</v>
          </cell>
          <cell r="E799" t="str">
            <v>F</v>
          </cell>
          <cell r="F799">
            <v>4</v>
          </cell>
          <cell r="G799" t="str">
            <v/>
          </cell>
          <cell r="H799" t="str">
            <v/>
          </cell>
          <cell r="I799" t="str">
            <v/>
          </cell>
          <cell r="J799" t="str">
            <v/>
          </cell>
          <cell r="K799" t="str">
            <v/>
          </cell>
          <cell r="L799" t="str">
            <v/>
          </cell>
          <cell r="M799" t="str">
            <v/>
          </cell>
          <cell r="N799" t="str">
            <v/>
          </cell>
          <cell r="O799" t="str">
            <v/>
          </cell>
          <cell r="P799" t="str">
            <v/>
          </cell>
          <cell r="Q799">
            <v>2604300</v>
          </cell>
          <cell r="R799">
            <v>5698170</v>
          </cell>
          <cell r="S799">
            <v>40544</v>
          </cell>
        </row>
        <row r="800">
          <cell r="A800">
            <v>2500001</v>
          </cell>
          <cell r="B800">
            <v>10</v>
          </cell>
          <cell r="C800" t="str">
            <v>Dahl-Rummenohl</v>
          </cell>
          <cell r="D800" t="str">
            <v>B</v>
          </cell>
          <cell r="E800" t="str">
            <v>MI</v>
          </cell>
          <cell r="F800">
            <v>2</v>
          </cell>
          <cell r="G800" t="str">
            <v/>
          </cell>
          <cell r="H800" t="str">
            <v>I-II</v>
          </cell>
          <cell r="I800" t="str">
            <v/>
          </cell>
          <cell r="J800" t="str">
            <v/>
          </cell>
          <cell r="K800" t="str">
            <v/>
          </cell>
          <cell r="L800" t="str">
            <v/>
          </cell>
          <cell r="M800" t="str">
            <v/>
          </cell>
          <cell r="N800">
            <v>2000</v>
          </cell>
          <cell r="O800" t="str">
            <v/>
          </cell>
          <cell r="P800" t="str">
            <v/>
          </cell>
          <cell r="Q800">
            <v>2608600</v>
          </cell>
          <cell r="R800">
            <v>5683890</v>
          </cell>
          <cell r="S800">
            <v>40544</v>
          </cell>
        </row>
        <row r="801">
          <cell r="A801">
            <v>2500002</v>
          </cell>
          <cell r="B801">
            <v>70</v>
          </cell>
          <cell r="C801" t="str">
            <v>Dahl-Rummenohl</v>
          </cell>
          <cell r="D801" t="str">
            <v>B</v>
          </cell>
          <cell r="E801" t="str">
            <v>W</v>
          </cell>
          <cell r="F801">
            <v>2</v>
          </cell>
          <cell r="G801" t="str">
            <v/>
          </cell>
          <cell r="H801" t="str">
            <v>III</v>
          </cell>
          <cell r="I801">
            <v>0.4</v>
          </cell>
          <cell r="J801" t="str">
            <v/>
          </cell>
          <cell r="K801">
            <v>17</v>
          </cell>
          <cell r="L801" t="str">
            <v>mittlere Lage</v>
          </cell>
          <cell r="M801" t="str">
            <v/>
          </cell>
          <cell r="N801" t="str">
            <v/>
          </cell>
          <cell r="O801" t="str">
            <v/>
          </cell>
          <cell r="P801" t="str">
            <v/>
          </cell>
          <cell r="Q801">
            <v>2607733</v>
          </cell>
          <cell r="R801">
            <v>5683702</v>
          </cell>
          <cell r="S801">
            <v>40544</v>
          </cell>
        </row>
        <row r="802">
          <cell r="A802">
            <v>2500003</v>
          </cell>
          <cell r="B802">
            <v>95</v>
          </cell>
          <cell r="C802" t="str">
            <v>Dahl-Rummenohl</v>
          </cell>
          <cell r="D802" t="str">
            <v>B</v>
          </cell>
          <cell r="E802" t="str">
            <v>W</v>
          </cell>
          <cell r="F802">
            <v>1</v>
          </cell>
          <cell r="G802" t="str">
            <v/>
          </cell>
          <cell r="H802" t="str">
            <v>I-II</v>
          </cell>
          <cell r="I802">
            <v>0.7</v>
          </cell>
          <cell r="J802">
            <v>25</v>
          </cell>
          <cell r="K802">
            <v>19</v>
          </cell>
          <cell r="L802" t="str">
            <v>mittlere Lage</v>
          </cell>
          <cell r="M802" t="str">
            <v/>
          </cell>
          <cell r="N802">
            <v>600</v>
          </cell>
          <cell r="O802" t="str">
            <v/>
          </cell>
          <cell r="P802" t="str">
            <v/>
          </cell>
          <cell r="Q802">
            <v>2607578</v>
          </cell>
          <cell r="R802">
            <v>5683623</v>
          </cell>
          <cell r="S802">
            <v>40544</v>
          </cell>
        </row>
        <row r="803">
          <cell r="A803">
            <v>2500004</v>
          </cell>
          <cell r="B803">
            <v>80</v>
          </cell>
          <cell r="C803" t="str">
            <v>Dahl-Rummenohl</v>
          </cell>
          <cell r="D803" t="str">
            <v>B</v>
          </cell>
          <cell r="E803" t="str">
            <v>MI</v>
          </cell>
          <cell r="F803">
            <v>2</v>
          </cell>
          <cell r="G803" t="str">
            <v/>
          </cell>
          <cell r="H803" t="str">
            <v>I-II</v>
          </cell>
          <cell r="I803" t="str">
            <v/>
          </cell>
          <cell r="J803" t="str">
            <v/>
          </cell>
          <cell r="K803" t="str">
            <v/>
          </cell>
          <cell r="L803" t="str">
            <v/>
          </cell>
          <cell r="M803" t="str">
            <v/>
          </cell>
          <cell r="N803">
            <v>600</v>
          </cell>
          <cell r="O803" t="str">
            <v/>
          </cell>
          <cell r="P803" t="str">
            <v/>
          </cell>
          <cell r="Q803">
            <v>2607346</v>
          </cell>
          <cell r="R803">
            <v>5683573</v>
          </cell>
          <cell r="S803">
            <v>40544</v>
          </cell>
        </row>
        <row r="804">
          <cell r="A804">
            <v>2500005</v>
          </cell>
          <cell r="B804">
            <v>100</v>
          </cell>
          <cell r="C804" t="str">
            <v>Dahl-Rummenohl</v>
          </cell>
          <cell r="D804" t="str">
            <v>B</v>
          </cell>
          <cell r="E804" t="str">
            <v>W</v>
          </cell>
          <cell r="F804">
            <v>1</v>
          </cell>
          <cell r="G804" t="str">
            <v/>
          </cell>
          <cell r="H804" t="str">
            <v>I-II</v>
          </cell>
          <cell r="I804">
            <v>0.7</v>
          </cell>
          <cell r="J804">
            <v>20</v>
          </cell>
          <cell r="K804">
            <v>16</v>
          </cell>
          <cell r="L804" t="str">
            <v>mittlere Lage</v>
          </cell>
          <cell r="M804" t="str">
            <v/>
          </cell>
          <cell r="N804">
            <v>500</v>
          </cell>
          <cell r="O804" t="str">
            <v/>
          </cell>
          <cell r="P804" t="str">
            <v/>
          </cell>
          <cell r="Q804">
            <v>2606953</v>
          </cell>
          <cell r="R804">
            <v>5683551</v>
          </cell>
          <cell r="S804">
            <v>40544</v>
          </cell>
        </row>
        <row r="805">
          <cell r="A805">
            <v>2500006</v>
          </cell>
          <cell r="B805">
            <v>100</v>
          </cell>
          <cell r="C805" t="str">
            <v>Dahl-Rummenohl</v>
          </cell>
          <cell r="D805" t="str">
            <v>B</v>
          </cell>
          <cell r="E805" t="str">
            <v>W</v>
          </cell>
          <cell r="F805">
            <v>1</v>
          </cell>
          <cell r="G805" t="str">
            <v/>
          </cell>
          <cell r="H805" t="str">
            <v>I</v>
          </cell>
          <cell r="I805">
            <v>0.6</v>
          </cell>
          <cell r="J805">
            <v>20</v>
          </cell>
          <cell r="K805">
            <v>18</v>
          </cell>
          <cell r="L805" t="str">
            <v>mittlere Lage</v>
          </cell>
          <cell r="M805" t="str">
            <v/>
          </cell>
          <cell r="N805">
            <v>500</v>
          </cell>
          <cell r="O805" t="str">
            <v/>
          </cell>
          <cell r="P805" t="str">
            <v/>
          </cell>
          <cell r="Q805">
            <v>2606994</v>
          </cell>
          <cell r="R805">
            <v>5683117</v>
          </cell>
          <cell r="S805">
            <v>40544</v>
          </cell>
        </row>
        <row r="806">
          <cell r="A806">
            <v>2500007</v>
          </cell>
          <cell r="B806">
            <v>110</v>
          </cell>
          <cell r="C806" t="str">
            <v>Dahl-Rummenohl</v>
          </cell>
          <cell r="D806" t="str">
            <v>B</v>
          </cell>
          <cell r="E806" t="str">
            <v>W</v>
          </cell>
          <cell r="F806">
            <v>1</v>
          </cell>
          <cell r="G806" t="str">
            <v/>
          </cell>
          <cell r="H806" t="str">
            <v>I-II</v>
          </cell>
          <cell r="I806">
            <v>0.5</v>
          </cell>
          <cell r="J806">
            <v>25</v>
          </cell>
          <cell r="K806">
            <v>18</v>
          </cell>
          <cell r="L806" t="str">
            <v>mittlere Lage</v>
          </cell>
          <cell r="M806" t="str">
            <v/>
          </cell>
          <cell r="N806">
            <v>600</v>
          </cell>
          <cell r="O806" t="str">
            <v/>
          </cell>
          <cell r="P806" t="str">
            <v/>
          </cell>
          <cell r="Q806">
            <v>2606803</v>
          </cell>
          <cell r="R806">
            <v>5683388</v>
          </cell>
          <cell r="S806">
            <v>40544</v>
          </cell>
        </row>
        <row r="807">
          <cell r="A807">
            <v>2500008</v>
          </cell>
          <cell r="B807">
            <v>90</v>
          </cell>
          <cell r="C807" t="str">
            <v>Dahl-Rummenohl</v>
          </cell>
          <cell r="D807" t="str">
            <v>B</v>
          </cell>
          <cell r="E807" t="str">
            <v>W</v>
          </cell>
          <cell r="F807">
            <v>1</v>
          </cell>
          <cell r="G807" t="str">
            <v/>
          </cell>
          <cell r="H807" t="str">
            <v>I-II</v>
          </cell>
          <cell r="I807">
            <v>0.7</v>
          </cell>
          <cell r="J807">
            <v>20</v>
          </cell>
          <cell r="K807">
            <v>15</v>
          </cell>
          <cell r="L807" t="str">
            <v>einfache Lage</v>
          </cell>
          <cell r="M807" t="str">
            <v/>
          </cell>
          <cell r="N807">
            <v>500</v>
          </cell>
          <cell r="O807" t="str">
            <v/>
          </cell>
          <cell r="P807" t="str">
            <v/>
          </cell>
          <cell r="Q807">
            <v>2606872</v>
          </cell>
          <cell r="R807">
            <v>5683777</v>
          </cell>
          <cell r="S807">
            <v>40544</v>
          </cell>
        </row>
        <row r="808">
          <cell r="A808">
            <v>2500009</v>
          </cell>
          <cell r="B808">
            <v>50</v>
          </cell>
          <cell r="C808" t="str">
            <v>Dahl-Rummenohl</v>
          </cell>
          <cell r="D808" t="str">
            <v>B</v>
          </cell>
          <cell r="E808" t="str">
            <v>W</v>
          </cell>
          <cell r="F808">
            <v>1</v>
          </cell>
          <cell r="G808" t="str">
            <v/>
          </cell>
          <cell r="H808" t="str">
            <v>II</v>
          </cell>
          <cell r="I808">
            <v>0.6</v>
          </cell>
          <cell r="J808">
            <v>25</v>
          </cell>
          <cell r="K808">
            <v>15</v>
          </cell>
          <cell r="L808" t="str">
            <v>einfache Lage</v>
          </cell>
          <cell r="M808" t="str">
            <v/>
          </cell>
          <cell r="N808">
            <v>600</v>
          </cell>
          <cell r="O808" t="str">
            <v/>
          </cell>
          <cell r="P808" t="str">
            <v/>
          </cell>
          <cell r="Q808">
            <v>2606185</v>
          </cell>
          <cell r="R808">
            <v>5682496</v>
          </cell>
          <cell r="S808">
            <v>40544</v>
          </cell>
        </row>
        <row r="809">
          <cell r="A809">
            <v>2500010</v>
          </cell>
          <cell r="B809">
            <v>20</v>
          </cell>
          <cell r="C809" t="str">
            <v>Dahl-Rummenohl</v>
          </cell>
          <cell r="D809" t="str">
            <v>B</v>
          </cell>
          <cell r="E809" t="str">
            <v>MI</v>
          </cell>
          <cell r="F809">
            <v>2</v>
          </cell>
          <cell r="G809" t="str">
            <v/>
          </cell>
          <cell r="H809" t="str">
            <v>II</v>
          </cell>
          <cell r="I809" t="str">
            <v/>
          </cell>
          <cell r="J809" t="str">
            <v/>
          </cell>
          <cell r="K809" t="str">
            <v/>
          </cell>
          <cell r="L809" t="str">
            <v/>
          </cell>
          <cell r="M809" t="str">
            <v/>
          </cell>
          <cell r="N809">
            <v>2000</v>
          </cell>
          <cell r="O809" t="str">
            <v/>
          </cell>
          <cell r="P809" t="str">
            <v/>
          </cell>
          <cell r="Q809">
            <v>2606236</v>
          </cell>
          <cell r="R809">
            <v>5682845</v>
          </cell>
          <cell r="S809">
            <v>40544</v>
          </cell>
        </row>
        <row r="810">
          <cell r="A810">
            <v>2500011</v>
          </cell>
          <cell r="B810">
            <v>95</v>
          </cell>
          <cell r="C810" t="str">
            <v>Dahl-Rummenohl</v>
          </cell>
          <cell r="D810" t="str">
            <v>B</v>
          </cell>
          <cell r="E810" t="str">
            <v>MI</v>
          </cell>
          <cell r="F810">
            <v>2</v>
          </cell>
          <cell r="G810" t="str">
            <v/>
          </cell>
          <cell r="H810" t="str">
            <v>I-II</v>
          </cell>
          <cell r="I810">
            <v>1.2</v>
          </cell>
          <cell r="J810">
            <v>25</v>
          </cell>
          <cell r="K810" t="str">
            <v/>
          </cell>
          <cell r="L810" t="str">
            <v/>
          </cell>
          <cell r="M810" t="str">
            <v/>
          </cell>
          <cell r="N810" t="str">
            <v/>
          </cell>
          <cell r="O810" t="str">
            <v/>
          </cell>
          <cell r="P810" t="str">
            <v/>
          </cell>
          <cell r="Q810">
            <v>2606679</v>
          </cell>
          <cell r="R810">
            <v>5683737</v>
          </cell>
          <cell r="S810">
            <v>40544</v>
          </cell>
        </row>
        <row r="811">
          <cell r="A811">
            <v>2500012</v>
          </cell>
          <cell r="B811">
            <v>20</v>
          </cell>
          <cell r="C811" t="str">
            <v>Dahl-Rummenohl</v>
          </cell>
          <cell r="D811" t="str">
            <v>B</v>
          </cell>
          <cell r="E811" t="str">
            <v>G</v>
          </cell>
          <cell r="F811">
            <v>3</v>
          </cell>
          <cell r="G811" t="str">
            <v/>
          </cell>
          <cell r="H811" t="str">
            <v/>
          </cell>
          <cell r="I811" t="str">
            <v/>
          </cell>
          <cell r="J811" t="str">
            <v/>
          </cell>
          <cell r="K811">
            <v>10</v>
          </cell>
          <cell r="L811" t="str">
            <v>einfache Lage</v>
          </cell>
          <cell r="M811" t="str">
            <v/>
          </cell>
          <cell r="N811">
            <v>2000</v>
          </cell>
          <cell r="O811" t="str">
            <v/>
          </cell>
          <cell r="P811" t="str">
            <v/>
          </cell>
          <cell r="Q811">
            <v>2606686</v>
          </cell>
          <cell r="R811">
            <v>5683936</v>
          </cell>
          <cell r="S811">
            <v>40544</v>
          </cell>
        </row>
        <row r="812">
          <cell r="A812">
            <v>2500013</v>
          </cell>
          <cell r="B812">
            <v>115</v>
          </cell>
          <cell r="C812" t="str">
            <v>Dahl-Rummenohl</v>
          </cell>
          <cell r="D812" t="str">
            <v>B</v>
          </cell>
          <cell r="E812" t="str">
            <v>W</v>
          </cell>
          <cell r="F812">
            <v>1</v>
          </cell>
          <cell r="G812" t="str">
            <v/>
          </cell>
          <cell r="H812" t="str">
            <v>I</v>
          </cell>
          <cell r="I812">
            <v>0.4</v>
          </cell>
          <cell r="J812">
            <v>25</v>
          </cell>
          <cell r="K812">
            <v>20</v>
          </cell>
          <cell r="L812" t="str">
            <v>mittlere Lage</v>
          </cell>
          <cell r="M812" t="str">
            <v/>
          </cell>
          <cell r="N812">
            <v>600</v>
          </cell>
          <cell r="O812" t="str">
            <v/>
          </cell>
          <cell r="P812" t="str">
            <v/>
          </cell>
          <cell r="Q812">
            <v>2606552</v>
          </cell>
          <cell r="R812">
            <v>5684008</v>
          </cell>
          <cell r="S812">
            <v>40544</v>
          </cell>
        </row>
        <row r="813">
          <cell r="A813">
            <v>2500014</v>
          </cell>
          <cell r="B813">
            <v>100</v>
          </cell>
          <cell r="C813" t="str">
            <v>Dahl-Rummenohl</v>
          </cell>
          <cell r="D813" t="str">
            <v>B</v>
          </cell>
          <cell r="E813" t="str">
            <v>W</v>
          </cell>
          <cell r="F813">
            <v>2</v>
          </cell>
          <cell r="G813" t="str">
            <v/>
          </cell>
          <cell r="H813" t="str">
            <v>IV</v>
          </cell>
          <cell r="I813">
            <v>1.1000000000000001</v>
          </cell>
          <cell r="J813" t="str">
            <v/>
          </cell>
          <cell r="K813">
            <v>18</v>
          </cell>
          <cell r="L813" t="str">
            <v>mittlere Lage</v>
          </cell>
          <cell r="M813" t="str">
            <v/>
          </cell>
          <cell r="N813" t="str">
            <v/>
          </cell>
          <cell r="O813" t="str">
            <v/>
          </cell>
          <cell r="P813" t="str">
            <v/>
          </cell>
          <cell r="Q813">
            <v>2606573</v>
          </cell>
          <cell r="R813">
            <v>5684052</v>
          </cell>
          <cell r="S813">
            <v>40544</v>
          </cell>
        </row>
        <row r="814">
          <cell r="A814">
            <v>2500015</v>
          </cell>
          <cell r="B814">
            <v>130</v>
          </cell>
          <cell r="C814" t="str">
            <v>Dahl-Rummenohl</v>
          </cell>
          <cell r="D814" t="str">
            <v>B</v>
          </cell>
          <cell r="E814" t="str">
            <v>W</v>
          </cell>
          <cell r="F814">
            <v>1</v>
          </cell>
          <cell r="G814" t="str">
            <v/>
          </cell>
          <cell r="H814" t="str">
            <v>II</v>
          </cell>
          <cell r="I814">
            <v>0.7</v>
          </cell>
          <cell r="J814">
            <v>25</v>
          </cell>
          <cell r="K814">
            <v>19</v>
          </cell>
          <cell r="L814" t="str">
            <v>mittlere Lage</v>
          </cell>
          <cell r="M814" t="str">
            <v/>
          </cell>
          <cell r="N814">
            <v>300</v>
          </cell>
          <cell r="O814" t="str">
            <v/>
          </cell>
          <cell r="P814" t="str">
            <v/>
          </cell>
          <cell r="Q814">
            <v>2606612</v>
          </cell>
          <cell r="R814">
            <v>5684110</v>
          </cell>
          <cell r="S814">
            <v>40544</v>
          </cell>
        </row>
        <row r="815">
          <cell r="A815">
            <v>2500016</v>
          </cell>
          <cell r="B815">
            <v>80</v>
          </cell>
          <cell r="C815" t="str">
            <v>Dahl-Rummenohl</v>
          </cell>
          <cell r="D815" t="str">
            <v>B</v>
          </cell>
          <cell r="E815" t="str">
            <v>MI</v>
          </cell>
          <cell r="F815">
            <v>1</v>
          </cell>
          <cell r="G815" t="str">
            <v/>
          </cell>
          <cell r="H815" t="str">
            <v>I-II</v>
          </cell>
          <cell r="I815" t="str">
            <v/>
          </cell>
          <cell r="J815" t="str">
            <v/>
          </cell>
          <cell r="K815" t="str">
            <v/>
          </cell>
          <cell r="L815" t="str">
            <v/>
          </cell>
          <cell r="M815" t="str">
            <v/>
          </cell>
          <cell r="N815">
            <v>600</v>
          </cell>
          <cell r="O815" t="str">
            <v/>
          </cell>
          <cell r="P815" t="str">
            <v/>
          </cell>
          <cell r="Q815">
            <v>2606658</v>
          </cell>
          <cell r="R815">
            <v>5684286</v>
          </cell>
          <cell r="S815">
            <v>40544</v>
          </cell>
        </row>
        <row r="816">
          <cell r="A816">
            <v>2500017</v>
          </cell>
          <cell r="B816">
            <v>35</v>
          </cell>
          <cell r="C816" t="str">
            <v>Dahl-Rummenohl</v>
          </cell>
          <cell r="D816" t="str">
            <v>B</v>
          </cell>
          <cell r="E816" t="str">
            <v>G</v>
          </cell>
          <cell r="F816">
            <v>3</v>
          </cell>
          <cell r="G816" t="str">
            <v/>
          </cell>
          <cell r="H816" t="str">
            <v/>
          </cell>
          <cell r="I816" t="str">
            <v/>
          </cell>
          <cell r="J816" t="str">
            <v/>
          </cell>
          <cell r="K816">
            <v>9</v>
          </cell>
          <cell r="L816" t="str">
            <v>einfache Lage</v>
          </cell>
          <cell r="M816" t="str">
            <v/>
          </cell>
          <cell r="N816">
            <v>2000</v>
          </cell>
          <cell r="O816" t="str">
            <v/>
          </cell>
          <cell r="P816" t="str">
            <v/>
          </cell>
          <cell r="Q816">
            <v>2606009</v>
          </cell>
          <cell r="R816">
            <v>5684723</v>
          </cell>
          <cell r="S816">
            <v>40544</v>
          </cell>
        </row>
        <row r="817">
          <cell r="A817">
            <v>2500018</v>
          </cell>
          <cell r="B817">
            <v>100</v>
          </cell>
          <cell r="C817" t="str">
            <v>Dahl-Rummenohl</v>
          </cell>
          <cell r="D817" t="str">
            <v>B</v>
          </cell>
          <cell r="E817" t="str">
            <v>W</v>
          </cell>
          <cell r="F817">
            <v>1</v>
          </cell>
          <cell r="G817" t="str">
            <v/>
          </cell>
          <cell r="H817" t="str">
            <v>I-II</v>
          </cell>
          <cell r="I817">
            <v>0.4</v>
          </cell>
          <cell r="J817">
            <v>25</v>
          </cell>
          <cell r="K817">
            <v>17</v>
          </cell>
          <cell r="L817" t="str">
            <v>mittlere Lage</v>
          </cell>
          <cell r="M817" t="str">
            <v/>
          </cell>
          <cell r="N817">
            <v>600</v>
          </cell>
          <cell r="O817" t="str">
            <v/>
          </cell>
          <cell r="P817" t="str">
            <v/>
          </cell>
          <cell r="Q817">
            <v>2605974</v>
          </cell>
          <cell r="R817">
            <v>5684565</v>
          </cell>
          <cell r="S817">
            <v>40544</v>
          </cell>
        </row>
        <row r="818">
          <cell r="A818">
            <v>2500019</v>
          </cell>
          <cell r="B818">
            <v>25</v>
          </cell>
          <cell r="C818" t="str">
            <v>Dahl-Rummenohl</v>
          </cell>
          <cell r="D818" t="str">
            <v>B</v>
          </cell>
          <cell r="E818" t="str">
            <v>G</v>
          </cell>
          <cell r="F818">
            <v>3</v>
          </cell>
          <cell r="G818" t="str">
            <v/>
          </cell>
          <cell r="H818" t="str">
            <v/>
          </cell>
          <cell r="I818" t="str">
            <v/>
          </cell>
          <cell r="J818" t="str">
            <v/>
          </cell>
          <cell r="K818">
            <v>11</v>
          </cell>
          <cell r="L818" t="str">
            <v>einfache Lage</v>
          </cell>
          <cell r="M818" t="str">
            <v/>
          </cell>
          <cell r="N818">
            <v>2000</v>
          </cell>
          <cell r="O818" t="str">
            <v/>
          </cell>
          <cell r="P818" t="str">
            <v/>
          </cell>
          <cell r="Q818">
            <v>2605789</v>
          </cell>
          <cell r="R818">
            <v>5684559</v>
          </cell>
          <cell r="S818">
            <v>40544</v>
          </cell>
        </row>
        <row r="819">
          <cell r="A819">
            <v>2500020</v>
          </cell>
          <cell r="B819">
            <v>140</v>
          </cell>
          <cell r="C819" t="str">
            <v>Dahl-Rummenohl</v>
          </cell>
          <cell r="D819" t="str">
            <v>B</v>
          </cell>
          <cell r="E819" t="str">
            <v>W</v>
          </cell>
          <cell r="F819">
            <v>1</v>
          </cell>
          <cell r="G819" t="str">
            <v/>
          </cell>
          <cell r="H819" t="str">
            <v>I-II</v>
          </cell>
          <cell r="I819">
            <v>0.6</v>
          </cell>
          <cell r="J819">
            <v>20</v>
          </cell>
          <cell r="K819">
            <v>13</v>
          </cell>
          <cell r="L819" t="str">
            <v>einfache Lage</v>
          </cell>
          <cell r="M819" t="str">
            <v/>
          </cell>
          <cell r="N819">
            <v>200</v>
          </cell>
          <cell r="O819" t="str">
            <v/>
          </cell>
          <cell r="P819" t="str">
            <v/>
          </cell>
          <cell r="Q819">
            <v>2605888</v>
          </cell>
          <cell r="R819">
            <v>5684639</v>
          </cell>
          <cell r="S819">
            <v>40544</v>
          </cell>
        </row>
        <row r="820">
          <cell r="A820">
            <v>2500021</v>
          </cell>
          <cell r="B820">
            <v>95</v>
          </cell>
          <cell r="C820" t="str">
            <v>Dahl-Rummenohl</v>
          </cell>
          <cell r="D820" t="str">
            <v>B</v>
          </cell>
          <cell r="E820" t="str">
            <v>MI</v>
          </cell>
          <cell r="F820">
            <v>2</v>
          </cell>
          <cell r="G820" t="str">
            <v/>
          </cell>
          <cell r="H820" t="str">
            <v>II-III</v>
          </cell>
          <cell r="I820">
            <v>0.8</v>
          </cell>
          <cell r="J820">
            <v>25</v>
          </cell>
          <cell r="K820" t="str">
            <v/>
          </cell>
          <cell r="L820" t="str">
            <v/>
          </cell>
          <cell r="M820" t="str">
            <v/>
          </cell>
          <cell r="N820" t="str">
            <v/>
          </cell>
          <cell r="O820" t="str">
            <v/>
          </cell>
          <cell r="P820" t="str">
            <v/>
          </cell>
          <cell r="Q820">
            <v>2606129</v>
          </cell>
          <cell r="R820">
            <v>5685022</v>
          </cell>
          <cell r="S820">
            <v>40544</v>
          </cell>
        </row>
        <row r="821">
          <cell r="A821">
            <v>2500022</v>
          </cell>
          <cell r="B821">
            <v>100</v>
          </cell>
          <cell r="C821" t="str">
            <v>Dahl-Rummenohl</v>
          </cell>
          <cell r="D821" t="str">
            <v>B</v>
          </cell>
          <cell r="E821" t="str">
            <v>W</v>
          </cell>
          <cell r="F821">
            <v>1</v>
          </cell>
          <cell r="G821" t="str">
            <v/>
          </cell>
          <cell r="H821" t="str">
            <v>I-II</v>
          </cell>
          <cell r="I821">
            <v>0.6</v>
          </cell>
          <cell r="J821">
            <v>25</v>
          </cell>
          <cell r="K821">
            <v>18</v>
          </cell>
          <cell r="L821" t="str">
            <v>mittlere Lage</v>
          </cell>
          <cell r="M821" t="str">
            <v/>
          </cell>
          <cell r="N821">
            <v>500</v>
          </cell>
          <cell r="O821" t="str">
            <v/>
          </cell>
          <cell r="P821" t="str">
            <v/>
          </cell>
          <cell r="Q821">
            <v>2606232</v>
          </cell>
          <cell r="R821">
            <v>5685050</v>
          </cell>
          <cell r="S821">
            <v>40544</v>
          </cell>
        </row>
        <row r="822">
          <cell r="A822">
            <v>2500023</v>
          </cell>
          <cell r="B822">
            <v>90</v>
          </cell>
          <cell r="C822" t="str">
            <v>Dahl-Rummenohl</v>
          </cell>
          <cell r="D822" t="str">
            <v>B</v>
          </cell>
          <cell r="E822" t="str">
            <v>W</v>
          </cell>
          <cell r="F822">
            <v>1</v>
          </cell>
          <cell r="G822" t="str">
            <v/>
          </cell>
          <cell r="H822" t="str">
            <v>I-II</v>
          </cell>
          <cell r="I822">
            <v>0.5</v>
          </cell>
          <cell r="J822">
            <v>25</v>
          </cell>
          <cell r="K822">
            <v>16</v>
          </cell>
          <cell r="L822" t="str">
            <v>mittlere Lage</v>
          </cell>
          <cell r="M822" t="str">
            <v/>
          </cell>
          <cell r="N822">
            <v>600</v>
          </cell>
          <cell r="O822" t="str">
            <v/>
          </cell>
          <cell r="P822" t="str">
            <v/>
          </cell>
          <cell r="Q822">
            <v>2606494</v>
          </cell>
          <cell r="R822">
            <v>5685174</v>
          </cell>
          <cell r="S822">
            <v>40544</v>
          </cell>
        </row>
        <row r="823">
          <cell r="A823">
            <v>2500024</v>
          </cell>
          <cell r="B823">
            <v>15</v>
          </cell>
          <cell r="C823" t="str">
            <v>Dahl-Rummenohl</v>
          </cell>
          <cell r="D823" t="str">
            <v>B</v>
          </cell>
          <cell r="E823" t="str">
            <v>G</v>
          </cell>
          <cell r="F823">
            <v>3</v>
          </cell>
          <cell r="G823" t="str">
            <v/>
          </cell>
          <cell r="H823" t="str">
            <v/>
          </cell>
          <cell r="I823" t="str">
            <v/>
          </cell>
          <cell r="J823" t="str">
            <v/>
          </cell>
          <cell r="K823">
            <v>7</v>
          </cell>
          <cell r="L823" t="str">
            <v>einfache Lage</v>
          </cell>
          <cell r="M823" t="str">
            <v/>
          </cell>
          <cell r="N823">
            <v>5000</v>
          </cell>
          <cell r="O823" t="str">
            <v/>
          </cell>
          <cell r="P823" t="str">
            <v/>
          </cell>
          <cell r="Q823">
            <v>2606321</v>
          </cell>
          <cell r="R823">
            <v>5685434</v>
          </cell>
          <cell r="S823">
            <v>40544</v>
          </cell>
        </row>
        <row r="824">
          <cell r="A824">
            <v>2500025</v>
          </cell>
          <cell r="B824">
            <v>115</v>
          </cell>
          <cell r="C824" t="str">
            <v>Dahl-Rummenohl</v>
          </cell>
          <cell r="D824" t="str">
            <v>B</v>
          </cell>
          <cell r="E824" t="str">
            <v>W</v>
          </cell>
          <cell r="F824">
            <v>1</v>
          </cell>
          <cell r="G824" t="str">
            <v/>
          </cell>
          <cell r="H824" t="str">
            <v>I</v>
          </cell>
          <cell r="I824">
            <v>0.4</v>
          </cell>
          <cell r="J824">
            <v>30</v>
          </cell>
          <cell r="K824">
            <v>21</v>
          </cell>
          <cell r="L824" t="str">
            <v>mittlere Lage</v>
          </cell>
          <cell r="M824" t="str">
            <v/>
          </cell>
          <cell r="N824">
            <v>700</v>
          </cell>
          <cell r="O824" t="str">
            <v/>
          </cell>
          <cell r="P824" t="str">
            <v/>
          </cell>
          <cell r="Q824">
            <v>2606341</v>
          </cell>
          <cell r="R824">
            <v>5685629</v>
          </cell>
          <cell r="S824">
            <v>40544</v>
          </cell>
        </row>
        <row r="825">
          <cell r="A825">
            <v>2500026</v>
          </cell>
          <cell r="B825">
            <v>95</v>
          </cell>
          <cell r="C825" t="str">
            <v>Dahl-Rummenohl</v>
          </cell>
          <cell r="D825" t="str">
            <v>B</v>
          </cell>
          <cell r="E825" t="str">
            <v>W</v>
          </cell>
          <cell r="F825">
            <v>1</v>
          </cell>
          <cell r="G825" t="str">
            <v/>
          </cell>
          <cell r="H825" t="str">
            <v>I</v>
          </cell>
          <cell r="I825">
            <v>0.6</v>
          </cell>
          <cell r="J825">
            <v>25</v>
          </cell>
          <cell r="K825">
            <v>17</v>
          </cell>
          <cell r="L825" t="str">
            <v>mittlere Lage</v>
          </cell>
          <cell r="M825" t="str">
            <v/>
          </cell>
          <cell r="N825">
            <v>400</v>
          </cell>
          <cell r="O825" t="str">
            <v/>
          </cell>
          <cell r="P825" t="str">
            <v/>
          </cell>
          <cell r="Q825">
            <v>2606730</v>
          </cell>
          <cell r="R825">
            <v>5685415</v>
          </cell>
          <cell r="S825">
            <v>40544</v>
          </cell>
        </row>
        <row r="826">
          <cell r="A826">
            <v>2500027</v>
          </cell>
          <cell r="B826">
            <v>25</v>
          </cell>
          <cell r="C826" t="str">
            <v>Dahl-Rummenohl</v>
          </cell>
          <cell r="D826" t="str">
            <v>B</v>
          </cell>
          <cell r="E826" t="str">
            <v>G</v>
          </cell>
          <cell r="F826">
            <v>3</v>
          </cell>
          <cell r="G826" t="str">
            <v/>
          </cell>
          <cell r="H826" t="str">
            <v/>
          </cell>
          <cell r="I826" t="str">
            <v/>
          </cell>
          <cell r="J826" t="str">
            <v/>
          </cell>
          <cell r="K826">
            <v>13</v>
          </cell>
          <cell r="L826" t="str">
            <v>einfache Lage</v>
          </cell>
          <cell r="M826" t="str">
            <v/>
          </cell>
          <cell r="N826">
            <v>10000</v>
          </cell>
          <cell r="O826" t="str">
            <v/>
          </cell>
          <cell r="P826" t="str">
            <v/>
          </cell>
          <cell r="Q826">
            <v>2606540</v>
          </cell>
          <cell r="R826">
            <v>5686048</v>
          </cell>
          <cell r="S826">
            <v>40544</v>
          </cell>
        </row>
        <row r="827">
          <cell r="A827">
            <v>2500028</v>
          </cell>
          <cell r="B827">
            <v>90</v>
          </cell>
          <cell r="C827" t="str">
            <v>Dahl-Rummenohl</v>
          </cell>
          <cell r="D827" t="str">
            <v>B</v>
          </cell>
          <cell r="E827" t="str">
            <v>MI</v>
          </cell>
          <cell r="F827">
            <v>2</v>
          </cell>
          <cell r="G827" t="str">
            <v/>
          </cell>
          <cell r="H827" t="str">
            <v>I-III</v>
          </cell>
          <cell r="I827" t="str">
            <v/>
          </cell>
          <cell r="J827" t="str">
            <v/>
          </cell>
          <cell r="K827" t="str">
            <v/>
          </cell>
          <cell r="L827" t="str">
            <v/>
          </cell>
          <cell r="M827" t="str">
            <v/>
          </cell>
          <cell r="N827">
            <v>800</v>
          </cell>
          <cell r="O827" t="str">
            <v/>
          </cell>
          <cell r="P827" t="str">
            <v/>
          </cell>
          <cell r="Q827">
            <v>2606548</v>
          </cell>
          <cell r="R827">
            <v>5686548</v>
          </cell>
          <cell r="S827">
            <v>40544</v>
          </cell>
        </row>
        <row r="828">
          <cell r="A828">
            <v>2500029</v>
          </cell>
          <cell r="B828">
            <v>150</v>
          </cell>
          <cell r="C828" t="str">
            <v>Dahl-Rummenohl</v>
          </cell>
          <cell r="D828" t="str">
            <v>B</v>
          </cell>
          <cell r="E828" t="str">
            <v>W</v>
          </cell>
          <cell r="F828">
            <v>1</v>
          </cell>
          <cell r="G828" t="str">
            <v/>
          </cell>
          <cell r="H828" t="str">
            <v>I</v>
          </cell>
          <cell r="I828">
            <v>0.4</v>
          </cell>
          <cell r="J828">
            <v>25</v>
          </cell>
          <cell r="K828">
            <v>22</v>
          </cell>
          <cell r="L828" t="str">
            <v>mittlere Lage</v>
          </cell>
          <cell r="M828" t="str">
            <v/>
          </cell>
          <cell r="N828">
            <v>600</v>
          </cell>
          <cell r="O828" t="str">
            <v/>
          </cell>
          <cell r="P828" t="str">
            <v/>
          </cell>
          <cell r="Q828">
            <v>2606676</v>
          </cell>
          <cell r="R828">
            <v>5686364</v>
          </cell>
          <cell r="S828">
            <v>40544</v>
          </cell>
        </row>
        <row r="829">
          <cell r="A829">
            <v>2500030</v>
          </cell>
          <cell r="B829">
            <v>110</v>
          </cell>
          <cell r="C829" t="str">
            <v>Dahl-Rummenohl</v>
          </cell>
          <cell r="D829" t="str">
            <v>B</v>
          </cell>
          <cell r="E829" t="str">
            <v>W</v>
          </cell>
          <cell r="F829">
            <v>2</v>
          </cell>
          <cell r="G829" t="str">
            <v/>
          </cell>
          <cell r="H829" t="str">
            <v>II-III</v>
          </cell>
          <cell r="I829">
            <v>1</v>
          </cell>
          <cell r="J829" t="str">
            <v/>
          </cell>
          <cell r="K829">
            <v>18</v>
          </cell>
          <cell r="L829" t="str">
            <v>mittlere Lage</v>
          </cell>
          <cell r="M829" t="str">
            <v/>
          </cell>
          <cell r="N829" t="str">
            <v/>
          </cell>
          <cell r="O829" t="str">
            <v/>
          </cell>
          <cell r="P829" t="str">
            <v/>
          </cell>
          <cell r="Q829">
            <v>2606947</v>
          </cell>
          <cell r="R829">
            <v>5686448</v>
          </cell>
          <cell r="S829">
            <v>40544</v>
          </cell>
        </row>
        <row r="830">
          <cell r="A830">
            <v>2500031</v>
          </cell>
          <cell r="B830">
            <v>140</v>
          </cell>
          <cell r="C830" t="str">
            <v>Dahl-Rummenohl</v>
          </cell>
          <cell r="D830" t="str">
            <v>B</v>
          </cell>
          <cell r="E830" t="str">
            <v>W</v>
          </cell>
          <cell r="F830">
            <v>1</v>
          </cell>
          <cell r="G830" t="str">
            <v/>
          </cell>
          <cell r="H830" t="str">
            <v>I-II</v>
          </cell>
          <cell r="I830">
            <v>0.7</v>
          </cell>
          <cell r="J830">
            <v>20</v>
          </cell>
          <cell r="K830">
            <v>20</v>
          </cell>
          <cell r="L830" t="str">
            <v>mittlere Lage</v>
          </cell>
          <cell r="M830" t="str">
            <v/>
          </cell>
          <cell r="N830">
            <v>500</v>
          </cell>
          <cell r="O830" t="str">
            <v/>
          </cell>
          <cell r="P830" t="str">
            <v/>
          </cell>
          <cell r="Q830">
            <v>2607100</v>
          </cell>
          <cell r="R830">
            <v>5686380</v>
          </cell>
          <cell r="S830">
            <v>40544</v>
          </cell>
        </row>
        <row r="831">
          <cell r="A831">
            <v>2500032</v>
          </cell>
          <cell r="B831">
            <v>135</v>
          </cell>
          <cell r="C831" t="str">
            <v>Dahl-Rummenohl</v>
          </cell>
          <cell r="D831" t="str">
            <v>B</v>
          </cell>
          <cell r="E831" t="str">
            <v>MI</v>
          </cell>
          <cell r="F831">
            <v>2</v>
          </cell>
          <cell r="G831" t="str">
            <v/>
          </cell>
          <cell r="H831" t="str">
            <v>II</v>
          </cell>
          <cell r="I831">
            <v>2</v>
          </cell>
          <cell r="J831" t="str">
            <v/>
          </cell>
          <cell r="K831" t="str">
            <v/>
          </cell>
          <cell r="L831" t="str">
            <v/>
          </cell>
          <cell r="M831" t="str">
            <v/>
          </cell>
          <cell r="N831" t="str">
            <v/>
          </cell>
          <cell r="O831" t="str">
            <v/>
          </cell>
          <cell r="P831" t="str">
            <v/>
          </cell>
          <cell r="Q831">
            <v>2606787</v>
          </cell>
          <cell r="R831">
            <v>5686587</v>
          </cell>
          <cell r="S831">
            <v>40544</v>
          </cell>
        </row>
        <row r="832">
          <cell r="A832">
            <v>2500033</v>
          </cell>
          <cell r="B832">
            <v>70</v>
          </cell>
          <cell r="C832" t="str">
            <v>Dahl-Rummenohl</v>
          </cell>
          <cell r="D832" t="str">
            <v>B</v>
          </cell>
          <cell r="E832" t="str">
            <v>MI</v>
          </cell>
          <cell r="F832">
            <v>2</v>
          </cell>
          <cell r="G832" t="str">
            <v/>
          </cell>
          <cell r="H832" t="str">
            <v>I-II</v>
          </cell>
          <cell r="I832" t="str">
            <v/>
          </cell>
          <cell r="J832" t="str">
            <v/>
          </cell>
          <cell r="K832" t="str">
            <v/>
          </cell>
          <cell r="L832" t="str">
            <v/>
          </cell>
          <cell r="M832" t="str">
            <v/>
          </cell>
          <cell r="N832">
            <v>600</v>
          </cell>
          <cell r="O832" t="str">
            <v/>
          </cell>
          <cell r="P832" t="str">
            <v/>
          </cell>
          <cell r="Q832">
            <v>2607222</v>
          </cell>
          <cell r="R832">
            <v>5686759</v>
          </cell>
          <cell r="S832">
            <v>40544</v>
          </cell>
        </row>
        <row r="833">
          <cell r="A833">
            <v>2500034</v>
          </cell>
          <cell r="B833">
            <v>120</v>
          </cell>
          <cell r="C833" t="str">
            <v>Dahl-Rummenohl</v>
          </cell>
          <cell r="D833" t="str">
            <v>B</v>
          </cell>
          <cell r="E833" t="str">
            <v>MI</v>
          </cell>
          <cell r="F833">
            <v>2</v>
          </cell>
          <cell r="G833" t="str">
            <v/>
          </cell>
          <cell r="H833" t="str">
            <v>I-II</v>
          </cell>
          <cell r="I833">
            <v>0.9</v>
          </cell>
          <cell r="J833">
            <v>20</v>
          </cell>
          <cell r="K833" t="str">
            <v/>
          </cell>
          <cell r="L833" t="str">
            <v/>
          </cell>
          <cell r="M833" t="str">
            <v/>
          </cell>
          <cell r="N833" t="str">
            <v/>
          </cell>
          <cell r="O833" t="str">
            <v/>
          </cell>
          <cell r="P833" t="str">
            <v/>
          </cell>
          <cell r="Q833">
            <v>2606831</v>
          </cell>
          <cell r="R833">
            <v>5686861</v>
          </cell>
          <cell r="S833">
            <v>40544</v>
          </cell>
        </row>
        <row r="834">
          <cell r="A834">
            <v>2500035</v>
          </cell>
          <cell r="B834">
            <v>135</v>
          </cell>
          <cell r="C834" t="str">
            <v>Dahl-Rummenohl</v>
          </cell>
          <cell r="D834" t="str">
            <v>B</v>
          </cell>
          <cell r="E834" t="str">
            <v>W</v>
          </cell>
          <cell r="F834">
            <v>1</v>
          </cell>
          <cell r="G834" t="str">
            <v/>
          </cell>
          <cell r="H834" t="str">
            <v>I-II</v>
          </cell>
          <cell r="I834">
            <v>0.6</v>
          </cell>
          <cell r="J834">
            <v>25</v>
          </cell>
          <cell r="K834">
            <v>20</v>
          </cell>
          <cell r="L834" t="str">
            <v>mittlere Lage</v>
          </cell>
          <cell r="M834" t="str">
            <v/>
          </cell>
          <cell r="N834">
            <v>600</v>
          </cell>
          <cell r="O834" t="str">
            <v/>
          </cell>
          <cell r="P834" t="str">
            <v/>
          </cell>
          <cell r="Q834">
            <v>2606607</v>
          </cell>
          <cell r="R834">
            <v>5687006</v>
          </cell>
          <cell r="S834">
            <v>40544</v>
          </cell>
        </row>
        <row r="835">
          <cell r="A835">
            <v>2500036</v>
          </cell>
          <cell r="B835">
            <v>140</v>
          </cell>
          <cell r="C835" t="str">
            <v>Dahl-Rummenohl</v>
          </cell>
          <cell r="D835" t="str">
            <v>B</v>
          </cell>
          <cell r="E835" t="str">
            <v>W</v>
          </cell>
          <cell r="F835">
            <v>1</v>
          </cell>
          <cell r="G835" t="str">
            <v/>
          </cell>
          <cell r="H835" t="str">
            <v>I-II</v>
          </cell>
          <cell r="I835">
            <v>0.5</v>
          </cell>
          <cell r="J835">
            <v>25</v>
          </cell>
          <cell r="K835">
            <v>24</v>
          </cell>
          <cell r="L835" t="str">
            <v>gute Lage</v>
          </cell>
          <cell r="M835" t="str">
            <v/>
          </cell>
          <cell r="N835">
            <v>1000</v>
          </cell>
          <cell r="O835" t="str">
            <v/>
          </cell>
          <cell r="P835" t="str">
            <v/>
          </cell>
          <cell r="Q835">
            <v>2606446</v>
          </cell>
          <cell r="R835">
            <v>5686758</v>
          </cell>
          <cell r="S835">
            <v>40544</v>
          </cell>
        </row>
        <row r="836">
          <cell r="A836">
            <v>2500037</v>
          </cell>
          <cell r="B836">
            <v>160</v>
          </cell>
          <cell r="C836" t="str">
            <v>Dahl-Rummenohl</v>
          </cell>
          <cell r="D836" t="str">
            <v>B</v>
          </cell>
          <cell r="E836" t="str">
            <v>W</v>
          </cell>
          <cell r="F836">
            <v>1</v>
          </cell>
          <cell r="G836" t="str">
            <v/>
          </cell>
          <cell r="H836" t="str">
            <v>I</v>
          </cell>
          <cell r="I836">
            <v>1</v>
          </cell>
          <cell r="J836">
            <v>30</v>
          </cell>
          <cell r="K836">
            <v>24</v>
          </cell>
          <cell r="L836" t="str">
            <v>gute Lage</v>
          </cell>
          <cell r="M836" t="str">
            <v/>
          </cell>
          <cell r="N836">
            <v>1000</v>
          </cell>
          <cell r="O836" t="str">
            <v/>
          </cell>
          <cell r="P836" t="str">
            <v/>
          </cell>
          <cell r="Q836">
            <v>2606267</v>
          </cell>
          <cell r="R836">
            <v>5686901</v>
          </cell>
          <cell r="S836">
            <v>40544</v>
          </cell>
        </row>
        <row r="837">
          <cell r="A837">
            <v>2500038</v>
          </cell>
          <cell r="B837">
            <v>210</v>
          </cell>
          <cell r="C837" t="str">
            <v>Dahl-Rummenohl</v>
          </cell>
          <cell r="D837" t="str">
            <v>B</v>
          </cell>
          <cell r="E837" t="str">
            <v>W</v>
          </cell>
          <cell r="F837">
            <v>1</v>
          </cell>
          <cell r="G837" t="str">
            <v/>
          </cell>
          <cell r="H837" t="str">
            <v>I</v>
          </cell>
          <cell r="I837">
            <v>0.6</v>
          </cell>
          <cell r="J837">
            <v>25</v>
          </cell>
          <cell r="K837">
            <v>21</v>
          </cell>
          <cell r="L837" t="str">
            <v>mittlere Lage</v>
          </cell>
          <cell r="M837" t="str">
            <v/>
          </cell>
          <cell r="N837">
            <v>400</v>
          </cell>
          <cell r="O837" t="str">
            <v/>
          </cell>
          <cell r="P837" t="str">
            <v/>
          </cell>
          <cell r="Q837">
            <v>2606147</v>
          </cell>
          <cell r="R837">
            <v>5686905</v>
          </cell>
          <cell r="S837">
            <v>40544</v>
          </cell>
        </row>
        <row r="838">
          <cell r="A838">
            <v>2500039</v>
          </cell>
          <cell r="B838">
            <v>120</v>
          </cell>
          <cell r="C838" t="str">
            <v>Dahl-Rummenohl</v>
          </cell>
          <cell r="D838" t="str">
            <v>B</v>
          </cell>
          <cell r="E838" t="str">
            <v>W</v>
          </cell>
          <cell r="F838">
            <v>2</v>
          </cell>
          <cell r="G838" t="str">
            <v/>
          </cell>
          <cell r="H838" t="str">
            <v>II</v>
          </cell>
          <cell r="I838">
            <v>0.7</v>
          </cell>
          <cell r="J838" t="str">
            <v/>
          </cell>
          <cell r="K838">
            <v>19</v>
          </cell>
          <cell r="L838" t="str">
            <v>mittlere Lage</v>
          </cell>
          <cell r="M838" t="str">
            <v/>
          </cell>
          <cell r="N838" t="str">
            <v/>
          </cell>
          <cell r="O838" t="str">
            <v/>
          </cell>
          <cell r="P838" t="str">
            <v/>
          </cell>
          <cell r="Q838">
            <v>2606272</v>
          </cell>
          <cell r="R838">
            <v>5687089</v>
          </cell>
          <cell r="S838">
            <v>40544</v>
          </cell>
        </row>
        <row r="839">
          <cell r="A839">
            <v>2500040</v>
          </cell>
          <cell r="B839">
            <v>85</v>
          </cell>
          <cell r="C839" t="str">
            <v>Dahl-Rummenohl</v>
          </cell>
          <cell r="D839" t="str">
            <v>B</v>
          </cell>
          <cell r="E839" t="str">
            <v>W</v>
          </cell>
          <cell r="F839">
            <v>2</v>
          </cell>
          <cell r="G839" t="str">
            <v/>
          </cell>
          <cell r="H839" t="str">
            <v>II</v>
          </cell>
          <cell r="I839">
            <v>0.7</v>
          </cell>
          <cell r="J839" t="str">
            <v/>
          </cell>
          <cell r="K839">
            <v>16</v>
          </cell>
          <cell r="L839" t="str">
            <v>mittlere Lage</v>
          </cell>
          <cell r="M839" t="str">
            <v/>
          </cell>
          <cell r="N839" t="str">
            <v/>
          </cell>
          <cell r="O839" t="str">
            <v/>
          </cell>
          <cell r="P839" t="str">
            <v/>
          </cell>
          <cell r="Q839">
            <v>2606491</v>
          </cell>
          <cell r="R839">
            <v>5687270</v>
          </cell>
          <cell r="S839">
            <v>40544</v>
          </cell>
        </row>
        <row r="840">
          <cell r="A840">
            <v>2500041</v>
          </cell>
          <cell r="B840">
            <v>130</v>
          </cell>
          <cell r="C840" t="str">
            <v>Dahl-Rummenohl</v>
          </cell>
          <cell r="D840" t="str">
            <v>B</v>
          </cell>
          <cell r="E840" t="str">
            <v>W</v>
          </cell>
          <cell r="F840">
            <v>1</v>
          </cell>
          <cell r="G840" t="str">
            <v/>
          </cell>
          <cell r="H840" t="str">
            <v>I-II</v>
          </cell>
          <cell r="I840">
            <v>0.5</v>
          </cell>
          <cell r="J840">
            <v>25</v>
          </cell>
          <cell r="K840">
            <v>22</v>
          </cell>
          <cell r="L840" t="str">
            <v>mittlere Lage</v>
          </cell>
          <cell r="M840" t="str">
            <v/>
          </cell>
          <cell r="N840">
            <v>600</v>
          </cell>
          <cell r="O840" t="str">
            <v/>
          </cell>
          <cell r="P840" t="str">
            <v/>
          </cell>
          <cell r="Q840">
            <v>2606127</v>
          </cell>
          <cell r="R840">
            <v>5683819</v>
          </cell>
          <cell r="S840">
            <v>40544</v>
          </cell>
        </row>
        <row r="841">
          <cell r="A841">
            <v>2500042</v>
          </cell>
          <cell r="B841">
            <v>15</v>
          </cell>
          <cell r="C841" t="str">
            <v>Dahl-Rummenohl</v>
          </cell>
          <cell r="D841" t="str">
            <v>B</v>
          </cell>
          <cell r="E841" t="str">
            <v>G</v>
          </cell>
          <cell r="F841">
            <v>3</v>
          </cell>
          <cell r="G841" t="str">
            <v/>
          </cell>
          <cell r="H841" t="str">
            <v/>
          </cell>
          <cell r="I841" t="str">
            <v/>
          </cell>
          <cell r="J841" t="str">
            <v/>
          </cell>
          <cell r="K841">
            <v>10</v>
          </cell>
          <cell r="L841" t="str">
            <v>einfache Lage</v>
          </cell>
          <cell r="M841" t="str">
            <v/>
          </cell>
          <cell r="N841">
            <v>1500</v>
          </cell>
          <cell r="O841" t="str">
            <v/>
          </cell>
          <cell r="P841" t="str">
            <v/>
          </cell>
          <cell r="Q841">
            <v>2606686</v>
          </cell>
          <cell r="R841">
            <v>5687256</v>
          </cell>
          <cell r="S841">
            <v>40544</v>
          </cell>
        </row>
        <row r="842">
          <cell r="A842">
            <v>2500043</v>
          </cell>
          <cell r="B842">
            <v>25</v>
          </cell>
          <cell r="C842" t="str">
            <v>Dahl-Rummenohl</v>
          </cell>
          <cell r="D842" t="str">
            <v>B</v>
          </cell>
          <cell r="E842" t="str">
            <v>G</v>
          </cell>
          <cell r="F842">
            <v>3</v>
          </cell>
          <cell r="G842" t="str">
            <v/>
          </cell>
          <cell r="H842" t="str">
            <v/>
          </cell>
          <cell r="I842" t="str">
            <v/>
          </cell>
          <cell r="J842" t="str">
            <v/>
          </cell>
          <cell r="K842">
            <v>12</v>
          </cell>
          <cell r="L842" t="str">
            <v>einfache Lage</v>
          </cell>
          <cell r="M842" t="str">
            <v/>
          </cell>
          <cell r="N842">
            <v>5000</v>
          </cell>
          <cell r="O842" t="str">
            <v/>
          </cell>
          <cell r="P842" t="str">
            <v/>
          </cell>
          <cell r="Q842">
            <v>2606436</v>
          </cell>
          <cell r="R842">
            <v>5687535</v>
          </cell>
          <cell r="S842">
            <v>40544</v>
          </cell>
        </row>
        <row r="843">
          <cell r="A843">
            <v>2500044</v>
          </cell>
          <cell r="B843">
            <v>60</v>
          </cell>
          <cell r="C843" t="str">
            <v>Dahl-Rummenohl</v>
          </cell>
          <cell r="D843" t="str">
            <v>B</v>
          </cell>
          <cell r="E843" t="str">
            <v>MI</v>
          </cell>
          <cell r="F843">
            <v>2</v>
          </cell>
          <cell r="G843" t="str">
            <v/>
          </cell>
          <cell r="H843" t="str">
            <v>I-II</v>
          </cell>
          <cell r="I843">
            <v>0.4</v>
          </cell>
          <cell r="J843">
            <v>25</v>
          </cell>
          <cell r="K843" t="str">
            <v/>
          </cell>
          <cell r="L843" t="str">
            <v/>
          </cell>
          <cell r="M843" t="str">
            <v/>
          </cell>
          <cell r="N843">
            <v>600</v>
          </cell>
          <cell r="O843" t="str">
            <v/>
          </cell>
          <cell r="P843" t="str">
            <v/>
          </cell>
          <cell r="Q843">
            <v>2606361</v>
          </cell>
          <cell r="R843">
            <v>5687753</v>
          </cell>
          <cell r="S843">
            <v>40544</v>
          </cell>
        </row>
        <row r="844">
          <cell r="A844">
            <v>2500045</v>
          </cell>
          <cell r="B844">
            <v>70</v>
          </cell>
          <cell r="C844" t="str">
            <v>Dahl-Rummenohl</v>
          </cell>
          <cell r="D844" t="str">
            <v>B</v>
          </cell>
          <cell r="E844" t="str">
            <v>MI</v>
          </cell>
          <cell r="F844">
            <v>2</v>
          </cell>
          <cell r="G844" t="str">
            <v/>
          </cell>
          <cell r="H844" t="str">
            <v>II-III</v>
          </cell>
          <cell r="I844">
            <v>1.8</v>
          </cell>
          <cell r="J844">
            <v>15</v>
          </cell>
          <cell r="K844" t="str">
            <v/>
          </cell>
          <cell r="L844" t="str">
            <v/>
          </cell>
          <cell r="M844" t="str">
            <v/>
          </cell>
          <cell r="N844" t="str">
            <v/>
          </cell>
          <cell r="O844" t="str">
            <v/>
          </cell>
          <cell r="P844" t="str">
            <v/>
          </cell>
          <cell r="Q844">
            <v>2605930</v>
          </cell>
          <cell r="R844">
            <v>5688210</v>
          </cell>
          <cell r="S844">
            <v>40544</v>
          </cell>
        </row>
        <row r="845">
          <cell r="A845">
            <v>2500046</v>
          </cell>
          <cell r="B845">
            <v>25</v>
          </cell>
          <cell r="C845" t="str">
            <v>Dahl-Rummenohl</v>
          </cell>
          <cell r="D845" t="str">
            <v>B</v>
          </cell>
          <cell r="E845" t="str">
            <v>G</v>
          </cell>
          <cell r="F845">
            <v>3</v>
          </cell>
          <cell r="G845" t="str">
            <v/>
          </cell>
          <cell r="H845" t="str">
            <v/>
          </cell>
          <cell r="I845" t="str">
            <v/>
          </cell>
          <cell r="J845" t="str">
            <v/>
          </cell>
          <cell r="K845">
            <v>10</v>
          </cell>
          <cell r="L845" t="str">
            <v>einfache Lage</v>
          </cell>
          <cell r="M845" t="str">
            <v/>
          </cell>
          <cell r="N845">
            <v>50000</v>
          </cell>
          <cell r="O845" t="str">
            <v/>
          </cell>
          <cell r="P845" t="str">
            <v/>
          </cell>
          <cell r="Q845">
            <v>2605816</v>
          </cell>
          <cell r="R845">
            <v>5688298</v>
          </cell>
          <cell r="S845">
            <v>40544</v>
          </cell>
        </row>
        <row r="846">
          <cell r="A846">
            <v>2500047</v>
          </cell>
          <cell r="B846">
            <v>85</v>
          </cell>
          <cell r="C846" t="str">
            <v>Dahl-Rummenohl</v>
          </cell>
          <cell r="D846" t="str">
            <v>B</v>
          </cell>
          <cell r="E846" t="str">
            <v>W</v>
          </cell>
          <cell r="F846">
            <v>1</v>
          </cell>
          <cell r="G846" t="str">
            <v/>
          </cell>
          <cell r="H846" t="str">
            <v>I-II</v>
          </cell>
          <cell r="I846">
            <v>0.6</v>
          </cell>
          <cell r="J846">
            <v>30</v>
          </cell>
          <cell r="K846">
            <v>17</v>
          </cell>
          <cell r="L846" t="str">
            <v>mittlere Lage</v>
          </cell>
          <cell r="M846" t="str">
            <v/>
          </cell>
          <cell r="N846">
            <v>700</v>
          </cell>
          <cell r="O846" t="str">
            <v/>
          </cell>
          <cell r="P846" t="str">
            <v/>
          </cell>
          <cell r="Q846">
            <v>2606473</v>
          </cell>
          <cell r="R846">
            <v>5685386</v>
          </cell>
          <cell r="S846">
            <v>40544</v>
          </cell>
        </row>
        <row r="847">
          <cell r="A847">
            <v>2500048</v>
          </cell>
          <cell r="B847">
            <v>25</v>
          </cell>
          <cell r="C847" t="str">
            <v>Dahl-Rummenohl</v>
          </cell>
          <cell r="D847" t="str">
            <v>B</v>
          </cell>
          <cell r="E847" t="str">
            <v>G</v>
          </cell>
          <cell r="F847">
            <v>3</v>
          </cell>
          <cell r="G847" t="str">
            <v/>
          </cell>
          <cell r="H847" t="str">
            <v/>
          </cell>
          <cell r="I847" t="str">
            <v/>
          </cell>
          <cell r="J847" t="str">
            <v/>
          </cell>
          <cell r="K847">
            <v>12</v>
          </cell>
          <cell r="L847" t="str">
            <v>einfache Lage</v>
          </cell>
          <cell r="M847" t="str">
            <v/>
          </cell>
          <cell r="N847">
            <v>15000</v>
          </cell>
          <cell r="O847" t="str">
            <v/>
          </cell>
          <cell r="P847" t="str">
            <v/>
          </cell>
          <cell r="Q847">
            <v>2606503</v>
          </cell>
          <cell r="R847">
            <v>5683566</v>
          </cell>
          <cell r="S847">
            <v>40544</v>
          </cell>
        </row>
        <row r="848">
          <cell r="A848">
            <v>2500049</v>
          </cell>
          <cell r="B848">
            <v>50</v>
          </cell>
          <cell r="C848" t="str">
            <v>Dahl-Rummenohl</v>
          </cell>
          <cell r="D848" t="str">
            <v>B</v>
          </cell>
          <cell r="E848" t="str">
            <v>W</v>
          </cell>
          <cell r="F848">
            <v>6</v>
          </cell>
          <cell r="G848" t="str">
            <v>ASB</v>
          </cell>
          <cell r="H848" t="str">
            <v>I-II</v>
          </cell>
          <cell r="I848" t="str">
            <v/>
          </cell>
          <cell r="J848" t="str">
            <v/>
          </cell>
          <cell r="K848" t="str">
            <v/>
          </cell>
          <cell r="L848" t="str">
            <v/>
          </cell>
          <cell r="M848" t="str">
            <v/>
          </cell>
          <cell r="N848">
            <v>1000</v>
          </cell>
          <cell r="O848" t="str">
            <v/>
          </cell>
          <cell r="P848" t="str">
            <v/>
          </cell>
          <cell r="Q848">
            <v>2604160</v>
          </cell>
          <cell r="R848">
            <v>5683960</v>
          </cell>
          <cell r="S848">
            <v>40544</v>
          </cell>
        </row>
        <row r="849">
          <cell r="A849">
            <v>2500050</v>
          </cell>
          <cell r="B849">
            <v>1.4</v>
          </cell>
          <cell r="C849" t="str">
            <v>Dahl-Rummenohl</v>
          </cell>
          <cell r="D849" t="str">
            <v>LF</v>
          </cell>
          <cell r="E849" t="str">
            <v>LW</v>
          </cell>
          <cell r="F849">
            <v>5</v>
          </cell>
          <cell r="G849" t="str">
            <v/>
          </cell>
          <cell r="H849" t="str">
            <v/>
          </cell>
          <cell r="I849" t="str">
            <v/>
          </cell>
          <cell r="J849" t="str">
            <v/>
          </cell>
          <cell r="K849" t="str">
            <v/>
          </cell>
          <cell r="L849" t="str">
            <v/>
          </cell>
          <cell r="M849" t="str">
            <v/>
          </cell>
          <cell r="N849" t="str">
            <v/>
          </cell>
          <cell r="O849" t="str">
            <v/>
          </cell>
          <cell r="P849" t="str">
            <v/>
          </cell>
          <cell r="Q849">
            <v>2608560</v>
          </cell>
          <cell r="R849">
            <v>5688360</v>
          </cell>
          <cell r="S849">
            <v>40544</v>
          </cell>
        </row>
        <row r="850">
          <cell r="A850">
            <v>2500051</v>
          </cell>
          <cell r="B850">
            <v>1</v>
          </cell>
          <cell r="C850" t="str">
            <v>Dahl-Rummenohl</v>
          </cell>
          <cell r="D850" t="str">
            <v>LF</v>
          </cell>
          <cell r="E850" t="str">
            <v>F</v>
          </cell>
          <cell r="F850">
            <v>4</v>
          </cell>
          <cell r="G850" t="str">
            <v/>
          </cell>
          <cell r="H850" t="str">
            <v/>
          </cell>
          <cell r="I850" t="str">
            <v/>
          </cell>
          <cell r="J850" t="str">
            <v/>
          </cell>
          <cell r="K850" t="str">
            <v/>
          </cell>
          <cell r="L850" t="str">
            <v/>
          </cell>
          <cell r="M850" t="str">
            <v/>
          </cell>
          <cell r="N850" t="str">
            <v/>
          </cell>
          <cell r="O850" t="str">
            <v/>
          </cell>
          <cell r="P850" t="str">
            <v/>
          </cell>
          <cell r="Q850">
            <v>2609000</v>
          </cell>
          <cell r="R850">
            <v>5686100</v>
          </cell>
          <cell r="S850">
            <v>40544</v>
          </cell>
        </row>
        <row r="851">
          <cell r="A851">
            <v>2500052</v>
          </cell>
          <cell r="B851" t="str">
            <v>--</v>
          </cell>
          <cell r="C851" t="str">
            <v>Dahl-Rummenohl</v>
          </cell>
          <cell r="D851" t="str">
            <v>SF</v>
          </cell>
          <cell r="E851" t="str">
            <v>SN</v>
          </cell>
          <cell r="F851" t="str">
            <v/>
          </cell>
          <cell r="G851" t="str">
            <v/>
          </cell>
          <cell r="H851" t="str">
            <v/>
          </cell>
          <cell r="I851" t="str">
            <v/>
          </cell>
          <cell r="J851" t="str">
            <v/>
          </cell>
          <cell r="K851" t="str">
            <v/>
          </cell>
          <cell r="L851" t="str">
            <v/>
          </cell>
          <cell r="M851" t="str">
            <v/>
          </cell>
          <cell r="N851" t="str">
            <v/>
          </cell>
          <cell r="O851" t="str">
            <v/>
          </cell>
          <cell r="P851" t="str">
            <v/>
          </cell>
          <cell r="Q851">
            <v>2604900</v>
          </cell>
          <cell r="R851">
            <v>5688500</v>
          </cell>
          <cell r="S851">
            <v>40544</v>
          </cell>
        </row>
        <row r="852">
          <cell r="A852">
            <v>2600001</v>
          </cell>
          <cell r="B852">
            <v>180</v>
          </cell>
          <cell r="C852" t="str">
            <v>Oberhagen</v>
          </cell>
          <cell r="D852" t="str">
            <v>B</v>
          </cell>
          <cell r="E852" t="str">
            <v>W</v>
          </cell>
          <cell r="F852">
            <v>1</v>
          </cell>
          <cell r="G852" t="str">
            <v/>
          </cell>
          <cell r="H852" t="str">
            <v>I-II</v>
          </cell>
          <cell r="I852">
            <v>0.6</v>
          </cell>
          <cell r="J852">
            <v>25</v>
          </cell>
          <cell r="K852">
            <v>24</v>
          </cell>
          <cell r="L852" t="str">
            <v>gute Lage</v>
          </cell>
          <cell r="M852" t="str">
            <v/>
          </cell>
          <cell r="N852">
            <v>700</v>
          </cell>
          <cell r="O852" t="str">
            <v/>
          </cell>
          <cell r="P852" t="str">
            <v/>
          </cell>
          <cell r="Q852">
            <v>2602550</v>
          </cell>
          <cell r="R852">
            <v>5691920</v>
          </cell>
          <cell r="S852">
            <v>40544</v>
          </cell>
        </row>
        <row r="853">
          <cell r="A853">
            <v>2600002</v>
          </cell>
          <cell r="B853">
            <v>125</v>
          </cell>
          <cell r="C853" t="str">
            <v>Oberhagen</v>
          </cell>
          <cell r="D853" t="str">
            <v>B</v>
          </cell>
          <cell r="E853" t="str">
            <v>W</v>
          </cell>
          <cell r="F853">
            <v>2</v>
          </cell>
          <cell r="G853" t="str">
            <v/>
          </cell>
          <cell r="H853" t="str">
            <v>III-V</v>
          </cell>
          <cell r="I853">
            <v>3</v>
          </cell>
          <cell r="J853">
            <v>20</v>
          </cell>
          <cell r="K853">
            <v>18</v>
          </cell>
          <cell r="L853" t="str">
            <v>mittlere Lage</v>
          </cell>
          <cell r="M853" t="str">
            <v/>
          </cell>
          <cell r="N853" t="str">
            <v/>
          </cell>
          <cell r="O853" t="str">
            <v/>
          </cell>
          <cell r="P853" t="str">
            <v/>
          </cell>
          <cell r="Q853">
            <v>2602655</v>
          </cell>
          <cell r="R853">
            <v>5692000</v>
          </cell>
          <cell r="S853">
            <v>40544</v>
          </cell>
        </row>
        <row r="854">
          <cell r="A854">
            <v>2600003</v>
          </cell>
          <cell r="B854">
            <v>80</v>
          </cell>
          <cell r="C854" t="str">
            <v>Oberhagen</v>
          </cell>
          <cell r="D854" t="str">
            <v>B</v>
          </cell>
          <cell r="E854" t="str">
            <v>W</v>
          </cell>
          <cell r="F854">
            <v>1</v>
          </cell>
          <cell r="G854" t="str">
            <v/>
          </cell>
          <cell r="H854" t="str">
            <v>I-II</v>
          </cell>
          <cell r="I854">
            <v>0.9</v>
          </cell>
          <cell r="J854">
            <v>20</v>
          </cell>
          <cell r="K854">
            <v>20</v>
          </cell>
          <cell r="L854" t="str">
            <v>mittlere Lage</v>
          </cell>
          <cell r="M854" t="str">
            <v/>
          </cell>
          <cell r="N854">
            <v>500</v>
          </cell>
          <cell r="O854" t="str">
            <v/>
          </cell>
          <cell r="P854" t="str">
            <v/>
          </cell>
          <cell r="Q854">
            <v>2602825</v>
          </cell>
          <cell r="R854">
            <v>5691940</v>
          </cell>
          <cell r="S854">
            <v>40544</v>
          </cell>
        </row>
        <row r="855">
          <cell r="A855">
            <v>2600004</v>
          </cell>
          <cell r="B855">
            <v>150</v>
          </cell>
          <cell r="C855" t="str">
            <v>Oberhagen</v>
          </cell>
          <cell r="D855" t="str">
            <v>B</v>
          </cell>
          <cell r="E855" t="str">
            <v>W</v>
          </cell>
          <cell r="F855">
            <v>2</v>
          </cell>
          <cell r="G855" t="str">
            <v/>
          </cell>
          <cell r="H855" t="str">
            <v>III-V</v>
          </cell>
          <cell r="I855">
            <v>3.7</v>
          </cell>
          <cell r="J855">
            <v>15</v>
          </cell>
          <cell r="K855">
            <v>16</v>
          </cell>
          <cell r="L855" t="str">
            <v>mittlere Lage</v>
          </cell>
          <cell r="M855" t="str">
            <v/>
          </cell>
          <cell r="N855" t="str">
            <v/>
          </cell>
          <cell r="O855" t="str">
            <v/>
          </cell>
          <cell r="P855" t="str">
            <v/>
          </cell>
          <cell r="Q855">
            <v>2602975</v>
          </cell>
          <cell r="R855">
            <v>5691960</v>
          </cell>
          <cell r="S855">
            <v>40544</v>
          </cell>
        </row>
        <row r="856">
          <cell r="A856">
            <v>2600005</v>
          </cell>
          <cell r="B856">
            <v>200</v>
          </cell>
          <cell r="C856" t="str">
            <v>Oberhagen</v>
          </cell>
          <cell r="D856" t="str">
            <v>B</v>
          </cell>
          <cell r="E856" t="str">
            <v>MI</v>
          </cell>
          <cell r="F856">
            <v>2</v>
          </cell>
          <cell r="G856" t="str">
            <v/>
          </cell>
          <cell r="H856" t="str">
            <v>III-V</v>
          </cell>
          <cell r="I856">
            <v>3.7</v>
          </cell>
          <cell r="J856">
            <v>15</v>
          </cell>
          <cell r="K856" t="str">
            <v/>
          </cell>
          <cell r="L856" t="str">
            <v/>
          </cell>
          <cell r="M856" t="str">
            <v/>
          </cell>
          <cell r="N856" t="str">
            <v/>
          </cell>
          <cell r="O856" t="str">
            <v/>
          </cell>
          <cell r="P856" t="str">
            <v/>
          </cell>
          <cell r="Q856">
            <v>2603060</v>
          </cell>
          <cell r="R856">
            <v>5692100</v>
          </cell>
          <cell r="S856">
            <v>40544</v>
          </cell>
        </row>
        <row r="857">
          <cell r="A857">
            <v>2600006</v>
          </cell>
          <cell r="B857">
            <v>110</v>
          </cell>
          <cell r="C857" t="str">
            <v>Oberhagen</v>
          </cell>
          <cell r="D857" t="str">
            <v>B</v>
          </cell>
          <cell r="E857" t="str">
            <v>SO</v>
          </cell>
          <cell r="F857">
            <v>3</v>
          </cell>
          <cell r="G857" t="str">
            <v/>
          </cell>
          <cell r="H857" t="str">
            <v/>
          </cell>
          <cell r="I857" t="str">
            <v/>
          </cell>
          <cell r="J857" t="str">
            <v/>
          </cell>
          <cell r="K857" t="str">
            <v/>
          </cell>
          <cell r="L857" t="str">
            <v/>
          </cell>
          <cell r="M857" t="str">
            <v/>
          </cell>
          <cell r="N857">
            <v>25000</v>
          </cell>
          <cell r="O857" t="str">
            <v/>
          </cell>
          <cell r="P857" t="str">
            <v/>
          </cell>
          <cell r="Q857">
            <v>2603230</v>
          </cell>
          <cell r="R857">
            <v>5691980</v>
          </cell>
          <cell r="S857">
            <v>40544</v>
          </cell>
        </row>
        <row r="858">
          <cell r="A858">
            <v>2600007</v>
          </cell>
          <cell r="B858">
            <v>120</v>
          </cell>
          <cell r="C858" t="str">
            <v>Oberhagen</v>
          </cell>
          <cell r="D858" t="str">
            <v>B</v>
          </cell>
          <cell r="E858" t="str">
            <v>W</v>
          </cell>
          <cell r="F858">
            <v>2</v>
          </cell>
          <cell r="G858" t="str">
            <v/>
          </cell>
          <cell r="H858" t="str">
            <v>VIII</v>
          </cell>
          <cell r="I858">
            <v>2.1</v>
          </cell>
          <cell r="J858" t="str">
            <v/>
          </cell>
          <cell r="K858">
            <v>14</v>
          </cell>
          <cell r="L858" t="str">
            <v>einfache Lage</v>
          </cell>
          <cell r="M858" t="str">
            <v/>
          </cell>
          <cell r="N858" t="str">
            <v/>
          </cell>
          <cell r="O858" t="str">
            <v/>
          </cell>
          <cell r="P858" t="str">
            <v/>
          </cell>
          <cell r="Q858">
            <v>2603090</v>
          </cell>
          <cell r="R858">
            <v>5691790</v>
          </cell>
          <cell r="S858">
            <v>40544</v>
          </cell>
        </row>
        <row r="859">
          <cell r="A859">
            <v>2600008</v>
          </cell>
          <cell r="B859">
            <v>125</v>
          </cell>
          <cell r="C859" t="str">
            <v>Oberhagen</v>
          </cell>
          <cell r="D859" t="str">
            <v>B</v>
          </cell>
          <cell r="E859" t="str">
            <v>MI</v>
          </cell>
          <cell r="F859">
            <v>2</v>
          </cell>
          <cell r="G859" t="str">
            <v/>
          </cell>
          <cell r="H859" t="str">
            <v>II-V</v>
          </cell>
          <cell r="I859">
            <v>3.7</v>
          </cell>
          <cell r="J859">
            <v>15</v>
          </cell>
          <cell r="K859" t="str">
            <v/>
          </cell>
          <cell r="L859" t="str">
            <v/>
          </cell>
          <cell r="M859" t="str">
            <v/>
          </cell>
          <cell r="N859" t="str">
            <v/>
          </cell>
          <cell r="O859" t="str">
            <v/>
          </cell>
          <cell r="P859" t="str">
            <v/>
          </cell>
          <cell r="Q859">
            <v>2603315</v>
          </cell>
          <cell r="R859">
            <v>5691730</v>
          </cell>
          <cell r="S859">
            <v>40544</v>
          </cell>
        </row>
        <row r="860">
          <cell r="A860">
            <v>2600009</v>
          </cell>
          <cell r="B860">
            <v>40</v>
          </cell>
          <cell r="C860" t="str">
            <v>Oberhagen</v>
          </cell>
          <cell r="D860" t="str">
            <v>B</v>
          </cell>
          <cell r="E860" t="str">
            <v>G</v>
          </cell>
          <cell r="F860">
            <v>3</v>
          </cell>
          <cell r="G860" t="str">
            <v/>
          </cell>
          <cell r="H860" t="str">
            <v/>
          </cell>
          <cell r="I860" t="str">
            <v/>
          </cell>
          <cell r="J860" t="str">
            <v/>
          </cell>
          <cell r="K860">
            <v>20</v>
          </cell>
          <cell r="L860" t="str">
            <v>mittlere Lage</v>
          </cell>
          <cell r="M860" t="str">
            <v/>
          </cell>
          <cell r="N860">
            <v>15000</v>
          </cell>
          <cell r="O860" t="str">
            <v/>
          </cell>
          <cell r="P860" t="str">
            <v/>
          </cell>
          <cell r="Q860">
            <v>2603540</v>
          </cell>
          <cell r="R860">
            <v>5691640</v>
          </cell>
          <cell r="S860">
            <v>40544</v>
          </cell>
        </row>
        <row r="861">
          <cell r="A861">
            <v>2600010</v>
          </cell>
          <cell r="B861">
            <v>120</v>
          </cell>
          <cell r="C861" t="str">
            <v>Oberhagen</v>
          </cell>
          <cell r="D861" t="str">
            <v>B</v>
          </cell>
          <cell r="E861" t="str">
            <v>W</v>
          </cell>
          <cell r="F861">
            <v>2</v>
          </cell>
          <cell r="G861" t="str">
            <v/>
          </cell>
          <cell r="H861" t="str">
            <v>II-IV</v>
          </cell>
          <cell r="I861">
            <v>2</v>
          </cell>
          <cell r="J861">
            <v>20</v>
          </cell>
          <cell r="K861">
            <v>17</v>
          </cell>
          <cell r="L861" t="str">
            <v>mittlere Lage</v>
          </cell>
          <cell r="M861" t="str">
            <v/>
          </cell>
          <cell r="N861" t="str">
            <v/>
          </cell>
          <cell r="O861" t="str">
            <v/>
          </cell>
          <cell r="P861" t="str">
            <v/>
          </cell>
          <cell r="Q861">
            <v>2603015</v>
          </cell>
          <cell r="R861">
            <v>5691550</v>
          </cell>
          <cell r="S861">
            <v>40544</v>
          </cell>
        </row>
        <row r="862">
          <cell r="A862">
            <v>2600011</v>
          </cell>
          <cell r="B862">
            <v>115</v>
          </cell>
          <cell r="C862" t="str">
            <v>Oberhagen</v>
          </cell>
          <cell r="D862" t="str">
            <v>B</v>
          </cell>
          <cell r="E862" t="str">
            <v>W</v>
          </cell>
          <cell r="F862">
            <v>1</v>
          </cell>
          <cell r="G862" t="str">
            <v/>
          </cell>
          <cell r="H862" t="str">
            <v>I</v>
          </cell>
          <cell r="I862">
            <v>0.4</v>
          </cell>
          <cell r="J862">
            <v>20</v>
          </cell>
          <cell r="K862">
            <v>18</v>
          </cell>
          <cell r="L862" t="str">
            <v>mittlere Lage</v>
          </cell>
          <cell r="M862" t="str">
            <v/>
          </cell>
          <cell r="N862">
            <v>500</v>
          </cell>
          <cell r="O862" t="str">
            <v/>
          </cell>
          <cell r="P862" t="str">
            <v/>
          </cell>
          <cell r="Q862">
            <v>2602930</v>
          </cell>
          <cell r="R862">
            <v>5691475</v>
          </cell>
          <cell r="S862">
            <v>40544</v>
          </cell>
        </row>
        <row r="863">
          <cell r="A863">
            <v>2600012</v>
          </cell>
          <cell r="B863">
            <v>135</v>
          </cell>
          <cell r="C863" t="str">
            <v>Oberhagen</v>
          </cell>
          <cell r="D863" t="str">
            <v>B</v>
          </cell>
          <cell r="E863" t="str">
            <v>W</v>
          </cell>
          <cell r="F863">
            <v>2</v>
          </cell>
          <cell r="G863" t="str">
            <v/>
          </cell>
          <cell r="H863" t="str">
            <v>II-III</v>
          </cell>
          <cell r="I863">
            <v>1.1000000000000001</v>
          </cell>
          <cell r="J863">
            <v>20</v>
          </cell>
          <cell r="K863">
            <v>19</v>
          </cell>
          <cell r="L863" t="str">
            <v>mittlere Lage</v>
          </cell>
          <cell r="M863" t="str">
            <v/>
          </cell>
          <cell r="N863" t="str">
            <v/>
          </cell>
          <cell r="O863" t="str">
            <v/>
          </cell>
          <cell r="P863" t="str">
            <v/>
          </cell>
          <cell r="Q863">
            <v>2603140</v>
          </cell>
          <cell r="R863">
            <v>5691355</v>
          </cell>
          <cell r="S863">
            <v>40544</v>
          </cell>
        </row>
        <row r="864">
          <cell r="A864">
            <v>2600013</v>
          </cell>
          <cell r="B864">
            <v>125</v>
          </cell>
          <cell r="C864" t="str">
            <v>Oberhagen</v>
          </cell>
          <cell r="D864" t="str">
            <v>B</v>
          </cell>
          <cell r="E864" t="str">
            <v>W</v>
          </cell>
          <cell r="F864">
            <v>1</v>
          </cell>
          <cell r="G864" t="str">
            <v/>
          </cell>
          <cell r="H864" t="str">
            <v>I</v>
          </cell>
          <cell r="I864">
            <v>0.5</v>
          </cell>
          <cell r="J864">
            <v>25</v>
          </cell>
          <cell r="K864">
            <v>19</v>
          </cell>
          <cell r="L864" t="str">
            <v>mittlere Lage</v>
          </cell>
          <cell r="M864" t="str">
            <v/>
          </cell>
          <cell r="N864">
            <v>500</v>
          </cell>
          <cell r="O864" t="str">
            <v/>
          </cell>
          <cell r="P864" t="str">
            <v/>
          </cell>
          <cell r="Q864">
            <v>2603370</v>
          </cell>
          <cell r="R864">
            <v>5691200</v>
          </cell>
          <cell r="S864">
            <v>40544</v>
          </cell>
        </row>
        <row r="865">
          <cell r="A865">
            <v>2600014</v>
          </cell>
          <cell r="B865">
            <v>110</v>
          </cell>
          <cell r="C865" t="str">
            <v>Oberhagen</v>
          </cell>
          <cell r="D865" t="str">
            <v>B</v>
          </cell>
          <cell r="E865" t="str">
            <v>MI</v>
          </cell>
          <cell r="F865">
            <v>2</v>
          </cell>
          <cell r="G865" t="str">
            <v/>
          </cell>
          <cell r="H865" t="str">
            <v>III-V</v>
          </cell>
          <cell r="I865">
            <v>3</v>
          </cell>
          <cell r="J865">
            <v>20</v>
          </cell>
          <cell r="K865" t="str">
            <v/>
          </cell>
          <cell r="L865" t="str">
            <v/>
          </cell>
          <cell r="M865" t="str">
            <v/>
          </cell>
          <cell r="N865" t="str">
            <v/>
          </cell>
          <cell r="O865" t="str">
            <v/>
          </cell>
          <cell r="P865" t="str">
            <v/>
          </cell>
          <cell r="Q865">
            <v>2603185</v>
          </cell>
          <cell r="R865">
            <v>5691610</v>
          </cell>
          <cell r="S865">
            <v>40544</v>
          </cell>
        </row>
        <row r="866">
          <cell r="A866">
            <v>2600015</v>
          </cell>
          <cell r="B866">
            <v>50</v>
          </cell>
          <cell r="C866" t="str">
            <v>Oberhagen</v>
          </cell>
          <cell r="D866" t="str">
            <v>B</v>
          </cell>
          <cell r="E866" t="str">
            <v>W</v>
          </cell>
          <cell r="F866">
            <v>6</v>
          </cell>
          <cell r="G866" t="str">
            <v>ASB</v>
          </cell>
          <cell r="H866" t="str">
            <v>I-II</v>
          </cell>
          <cell r="I866" t="str">
            <v/>
          </cell>
          <cell r="J866" t="str">
            <v/>
          </cell>
          <cell r="K866" t="str">
            <v/>
          </cell>
          <cell r="L866" t="str">
            <v/>
          </cell>
          <cell r="M866" t="str">
            <v/>
          </cell>
          <cell r="N866">
            <v>1000</v>
          </cell>
          <cell r="O866" t="str">
            <v/>
          </cell>
          <cell r="P866" t="str">
            <v/>
          </cell>
          <cell r="Q866">
            <v>2602540</v>
          </cell>
          <cell r="R866">
            <v>5691370</v>
          </cell>
          <cell r="S866">
            <v>40544</v>
          </cell>
        </row>
        <row r="867">
          <cell r="A867">
            <v>2600016</v>
          </cell>
          <cell r="B867">
            <v>2</v>
          </cell>
          <cell r="C867" t="str">
            <v>Oberhagen</v>
          </cell>
          <cell r="D867" t="str">
            <v>LF</v>
          </cell>
          <cell r="E867" t="str">
            <v>LW</v>
          </cell>
          <cell r="F867">
            <v>5</v>
          </cell>
          <cell r="G867" t="str">
            <v/>
          </cell>
          <cell r="H867" t="str">
            <v/>
          </cell>
          <cell r="I867" t="str">
            <v/>
          </cell>
          <cell r="J867" t="str">
            <v/>
          </cell>
          <cell r="K867" t="str">
            <v/>
          </cell>
          <cell r="L867" t="str">
            <v/>
          </cell>
          <cell r="M867" t="str">
            <v/>
          </cell>
          <cell r="N867" t="str">
            <v/>
          </cell>
          <cell r="O867" t="str">
            <v/>
          </cell>
          <cell r="P867" t="str">
            <v/>
          </cell>
          <cell r="Q867">
            <v>2602360</v>
          </cell>
          <cell r="R867">
            <v>5691160</v>
          </cell>
          <cell r="S867">
            <v>40544</v>
          </cell>
        </row>
        <row r="868">
          <cell r="A868">
            <v>2600017</v>
          </cell>
          <cell r="B868">
            <v>1</v>
          </cell>
          <cell r="C868" t="str">
            <v>Oberhagen</v>
          </cell>
          <cell r="D868" t="str">
            <v>LF</v>
          </cell>
          <cell r="E868" t="str">
            <v>F</v>
          </cell>
          <cell r="F868">
            <v>4</v>
          </cell>
          <cell r="G868" t="str">
            <v/>
          </cell>
          <cell r="H868" t="str">
            <v/>
          </cell>
          <cell r="I868" t="str">
            <v/>
          </cell>
          <cell r="J868" t="str">
            <v/>
          </cell>
          <cell r="K868" t="str">
            <v/>
          </cell>
          <cell r="L868" t="str">
            <v/>
          </cell>
          <cell r="M868" t="str">
            <v/>
          </cell>
          <cell r="N868" t="str">
            <v/>
          </cell>
          <cell r="O868" t="str">
            <v/>
          </cell>
          <cell r="P868" t="str">
            <v/>
          </cell>
          <cell r="Q868">
            <v>2602670</v>
          </cell>
          <cell r="R868">
            <v>5691230</v>
          </cell>
          <cell r="S868">
            <v>40544</v>
          </cell>
        </row>
        <row r="869">
          <cell r="A869">
            <v>2600018</v>
          </cell>
          <cell r="B869">
            <v>15</v>
          </cell>
          <cell r="C869" t="str">
            <v>Oberhagen</v>
          </cell>
          <cell r="D869" t="str">
            <v>LF</v>
          </cell>
          <cell r="E869" t="str">
            <v>LW</v>
          </cell>
          <cell r="F869">
            <v>5</v>
          </cell>
          <cell r="G869" t="str">
            <v/>
          </cell>
          <cell r="H869" t="str">
            <v/>
          </cell>
          <cell r="I869" t="str">
            <v/>
          </cell>
          <cell r="J869" t="str">
            <v/>
          </cell>
          <cell r="K869" t="str">
            <v/>
          </cell>
          <cell r="L869" t="str">
            <v/>
          </cell>
          <cell r="M869" t="str">
            <v/>
          </cell>
          <cell r="N869" t="str">
            <v/>
          </cell>
          <cell r="O869" t="str">
            <v/>
          </cell>
          <cell r="P869" t="str">
            <v/>
          </cell>
          <cell r="Q869">
            <v>2602960</v>
          </cell>
          <cell r="R869">
            <v>5691270</v>
          </cell>
          <cell r="S869">
            <v>40544</v>
          </cell>
        </row>
        <row r="870">
          <cell r="A870">
            <v>2700001</v>
          </cell>
          <cell r="B870">
            <v>100</v>
          </cell>
          <cell r="C870" t="str">
            <v>Delsterm</v>
          </cell>
          <cell r="D870" t="str">
            <v>B</v>
          </cell>
          <cell r="E870" t="str">
            <v>MI</v>
          </cell>
          <cell r="F870">
            <v>2</v>
          </cell>
          <cell r="G870" t="str">
            <v/>
          </cell>
          <cell r="H870" t="str">
            <v>II-IV</v>
          </cell>
          <cell r="I870">
            <v>3</v>
          </cell>
          <cell r="J870">
            <v>15</v>
          </cell>
          <cell r="K870" t="str">
            <v/>
          </cell>
          <cell r="L870" t="str">
            <v/>
          </cell>
          <cell r="M870" t="str">
            <v/>
          </cell>
          <cell r="N870" t="str">
            <v/>
          </cell>
          <cell r="O870" t="str">
            <v/>
          </cell>
          <cell r="P870" t="str">
            <v/>
          </cell>
          <cell r="Q870">
            <v>2604841</v>
          </cell>
          <cell r="R870">
            <v>5691110</v>
          </cell>
          <cell r="S870">
            <v>40544</v>
          </cell>
        </row>
        <row r="871">
          <cell r="A871">
            <v>2700002</v>
          </cell>
          <cell r="B871">
            <v>35</v>
          </cell>
          <cell r="C871" t="str">
            <v>Delsterm</v>
          </cell>
          <cell r="D871" t="str">
            <v>B</v>
          </cell>
          <cell r="E871" t="str">
            <v>G</v>
          </cell>
          <cell r="F871">
            <v>3</v>
          </cell>
          <cell r="G871" t="str">
            <v/>
          </cell>
          <cell r="H871" t="str">
            <v/>
          </cell>
          <cell r="I871" t="str">
            <v/>
          </cell>
          <cell r="J871" t="str">
            <v/>
          </cell>
          <cell r="K871">
            <v>10</v>
          </cell>
          <cell r="L871" t="str">
            <v>einfache Lage</v>
          </cell>
          <cell r="M871" t="str">
            <v/>
          </cell>
          <cell r="N871">
            <v>5000</v>
          </cell>
          <cell r="O871" t="str">
            <v/>
          </cell>
          <cell r="P871" t="str">
            <v/>
          </cell>
          <cell r="Q871">
            <v>2604957</v>
          </cell>
          <cell r="R871">
            <v>5691171</v>
          </cell>
          <cell r="S871">
            <v>40544</v>
          </cell>
        </row>
        <row r="872">
          <cell r="A872">
            <v>2700003</v>
          </cell>
          <cell r="B872">
            <v>145</v>
          </cell>
          <cell r="C872" t="str">
            <v>Delsterm</v>
          </cell>
          <cell r="D872" t="str">
            <v>B</v>
          </cell>
          <cell r="E872" t="str">
            <v>W</v>
          </cell>
          <cell r="F872">
            <v>2</v>
          </cell>
          <cell r="G872" t="str">
            <v/>
          </cell>
          <cell r="H872" t="str">
            <v>I-II</v>
          </cell>
          <cell r="I872">
            <v>1</v>
          </cell>
          <cell r="J872">
            <v>25</v>
          </cell>
          <cell r="K872">
            <v>15</v>
          </cell>
          <cell r="L872" t="str">
            <v>einfache Lage</v>
          </cell>
          <cell r="M872" t="str">
            <v/>
          </cell>
          <cell r="N872" t="str">
            <v/>
          </cell>
          <cell r="O872" t="str">
            <v/>
          </cell>
          <cell r="P872" t="str">
            <v/>
          </cell>
          <cell r="Q872">
            <v>2605126</v>
          </cell>
          <cell r="R872">
            <v>5691188</v>
          </cell>
          <cell r="S872">
            <v>40544</v>
          </cell>
        </row>
        <row r="873">
          <cell r="A873">
            <v>2700004</v>
          </cell>
          <cell r="B873">
            <v>45</v>
          </cell>
          <cell r="C873" t="str">
            <v>Delsterm</v>
          </cell>
          <cell r="D873" t="str">
            <v>B</v>
          </cell>
          <cell r="E873" t="str">
            <v>G</v>
          </cell>
          <cell r="F873">
            <v>3</v>
          </cell>
          <cell r="G873" t="str">
            <v/>
          </cell>
          <cell r="H873" t="str">
            <v/>
          </cell>
          <cell r="I873" t="str">
            <v/>
          </cell>
          <cell r="J873" t="str">
            <v/>
          </cell>
          <cell r="K873">
            <v>14</v>
          </cell>
          <cell r="L873" t="str">
            <v>einfache Lage</v>
          </cell>
          <cell r="M873" t="str">
            <v/>
          </cell>
          <cell r="N873">
            <v>5000</v>
          </cell>
          <cell r="O873" t="str">
            <v/>
          </cell>
          <cell r="P873" t="str">
            <v/>
          </cell>
          <cell r="Q873">
            <v>2605235</v>
          </cell>
          <cell r="R873">
            <v>5690740</v>
          </cell>
          <cell r="S873">
            <v>40544</v>
          </cell>
        </row>
        <row r="874">
          <cell r="A874">
            <v>2700005</v>
          </cell>
          <cell r="B874">
            <v>130</v>
          </cell>
          <cell r="C874" t="str">
            <v>Delsterm</v>
          </cell>
          <cell r="D874" t="str">
            <v>B</v>
          </cell>
          <cell r="E874" t="str">
            <v>W</v>
          </cell>
          <cell r="F874">
            <v>1</v>
          </cell>
          <cell r="G874" t="str">
            <v/>
          </cell>
          <cell r="H874" t="str">
            <v>I-II</v>
          </cell>
          <cell r="I874">
            <v>1.1000000000000001</v>
          </cell>
          <cell r="J874">
            <v>20</v>
          </cell>
          <cell r="K874">
            <v>16</v>
          </cell>
          <cell r="L874" t="str">
            <v>mittlere Lage</v>
          </cell>
          <cell r="M874" t="str">
            <v/>
          </cell>
          <cell r="N874">
            <v>400</v>
          </cell>
          <cell r="O874" t="str">
            <v/>
          </cell>
          <cell r="P874" t="str">
            <v/>
          </cell>
          <cell r="Q874">
            <v>2605555</v>
          </cell>
          <cell r="R874">
            <v>5690593</v>
          </cell>
          <cell r="S874">
            <v>40544</v>
          </cell>
        </row>
        <row r="875">
          <cell r="A875">
            <v>2700006</v>
          </cell>
          <cell r="B875">
            <v>25</v>
          </cell>
          <cell r="C875" t="str">
            <v>Delsterm</v>
          </cell>
          <cell r="D875" t="str">
            <v>B</v>
          </cell>
          <cell r="E875" t="str">
            <v>G</v>
          </cell>
          <cell r="F875">
            <v>3</v>
          </cell>
          <cell r="G875" t="str">
            <v/>
          </cell>
          <cell r="H875" t="str">
            <v/>
          </cell>
          <cell r="I875" t="str">
            <v/>
          </cell>
          <cell r="J875" t="str">
            <v/>
          </cell>
          <cell r="K875">
            <v>16</v>
          </cell>
          <cell r="L875" t="str">
            <v>mittlere Lage</v>
          </cell>
          <cell r="M875" t="str">
            <v/>
          </cell>
          <cell r="N875">
            <v>25000</v>
          </cell>
          <cell r="O875" t="str">
            <v/>
          </cell>
          <cell r="P875" t="str">
            <v/>
          </cell>
          <cell r="Q875">
            <v>2605680</v>
          </cell>
          <cell r="R875">
            <v>5690232</v>
          </cell>
          <cell r="S875">
            <v>40544</v>
          </cell>
        </row>
        <row r="876">
          <cell r="A876">
            <v>2700007</v>
          </cell>
          <cell r="B876">
            <v>40</v>
          </cell>
          <cell r="C876" t="str">
            <v>Delsterm</v>
          </cell>
          <cell r="D876" t="str">
            <v>B</v>
          </cell>
          <cell r="E876" t="str">
            <v>G</v>
          </cell>
          <cell r="F876">
            <v>3</v>
          </cell>
          <cell r="G876" t="str">
            <v/>
          </cell>
          <cell r="H876" t="str">
            <v/>
          </cell>
          <cell r="I876" t="str">
            <v/>
          </cell>
          <cell r="J876" t="str">
            <v/>
          </cell>
          <cell r="K876">
            <v>15</v>
          </cell>
          <cell r="L876" t="str">
            <v>einfache Lage</v>
          </cell>
          <cell r="M876" t="str">
            <v/>
          </cell>
          <cell r="N876">
            <v>5000</v>
          </cell>
          <cell r="O876" t="str">
            <v/>
          </cell>
          <cell r="P876" t="str">
            <v/>
          </cell>
          <cell r="Q876">
            <v>2605952</v>
          </cell>
          <cell r="R876">
            <v>5689558</v>
          </cell>
          <cell r="S876">
            <v>40544</v>
          </cell>
        </row>
        <row r="877">
          <cell r="A877">
            <v>2700008</v>
          </cell>
          <cell r="B877">
            <v>50</v>
          </cell>
          <cell r="C877" t="str">
            <v>Delsterm</v>
          </cell>
          <cell r="D877" t="str">
            <v>B</v>
          </cell>
          <cell r="E877" t="str">
            <v>W</v>
          </cell>
          <cell r="F877">
            <v>6</v>
          </cell>
          <cell r="G877" t="str">
            <v>ASB</v>
          </cell>
          <cell r="H877" t="str">
            <v>I-II</v>
          </cell>
          <cell r="I877" t="str">
            <v/>
          </cell>
          <cell r="J877" t="str">
            <v/>
          </cell>
          <cell r="K877" t="str">
            <v/>
          </cell>
          <cell r="L877" t="str">
            <v/>
          </cell>
          <cell r="M877" t="str">
            <v/>
          </cell>
          <cell r="N877">
            <v>1000</v>
          </cell>
          <cell r="O877" t="str">
            <v/>
          </cell>
          <cell r="P877" t="str">
            <v/>
          </cell>
          <cell r="Q877">
            <v>2607180</v>
          </cell>
          <cell r="R877">
            <v>5689720</v>
          </cell>
          <cell r="S877">
            <v>40544</v>
          </cell>
        </row>
        <row r="878">
          <cell r="A878">
            <v>2700009</v>
          </cell>
          <cell r="B878">
            <v>2</v>
          </cell>
          <cell r="C878" t="str">
            <v>Delsterm</v>
          </cell>
          <cell r="D878" t="str">
            <v>LF</v>
          </cell>
          <cell r="E878" t="str">
            <v>LW</v>
          </cell>
          <cell r="F878">
            <v>5</v>
          </cell>
          <cell r="G878" t="str">
            <v/>
          </cell>
          <cell r="H878" t="str">
            <v/>
          </cell>
          <cell r="I878" t="str">
            <v/>
          </cell>
          <cell r="J878" t="str">
            <v/>
          </cell>
          <cell r="K878" t="str">
            <v/>
          </cell>
          <cell r="L878" t="str">
            <v/>
          </cell>
          <cell r="M878" t="str">
            <v/>
          </cell>
          <cell r="N878" t="str">
            <v/>
          </cell>
          <cell r="O878" t="str">
            <v/>
          </cell>
          <cell r="P878" t="str">
            <v/>
          </cell>
          <cell r="Q878">
            <v>2606080</v>
          </cell>
          <cell r="R878">
            <v>5691180</v>
          </cell>
          <cell r="S878">
            <v>40544</v>
          </cell>
        </row>
        <row r="879">
          <cell r="A879">
            <v>2700010</v>
          </cell>
          <cell r="B879">
            <v>1</v>
          </cell>
          <cell r="C879" t="str">
            <v>Delsterm</v>
          </cell>
          <cell r="D879" t="str">
            <v>LF</v>
          </cell>
          <cell r="E879" t="str">
            <v>F</v>
          </cell>
          <cell r="F879">
            <v>4</v>
          </cell>
          <cell r="G879" t="str">
            <v/>
          </cell>
          <cell r="H879" t="str">
            <v/>
          </cell>
          <cell r="I879" t="str">
            <v/>
          </cell>
          <cell r="J879" t="str">
            <v/>
          </cell>
          <cell r="K879" t="str">
            <v/>
          </cell>
          <cell r="L879" t="str">
            <v/>
          </cell>
          <cell r="M879" t="str">
            <v/>
          </cell>
          <cell r="N879" t="str">
            <v/>
          </cell>
          <cell r="O879" t="str">
            <v/>
          </cell>
          <cell r="P879" t="str">
            <v/>
          </cell>
          <cell r="Q879">
            <v>2606400</v>
          </cell>
          <cell r="R879">
            <v>5689500</v>
          </cell>
          <cell r="S879">
            <v>40544</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32"/>
  <sheetViews>
    <sheetView tabSelected="1" zoomScale="115" zoomScaleNormal="115" zoomScaleSheetLayoutView="160" workbookViewId="0">
      <selection activeCell="F13" sqref="F13"/>
    </sheetView>
  </sheetViews>
  <sheetFormatPr baseColWidth="10" defaultRowHeight="14.25" x14ac:dyDescent="0.2"/>
  <cols>
    <col min="1" max="1" width="24.28515625" style="13" customWidth="1"/>
    <col min="2" max="2" width="14.5703125" style="15" customWidth="1"/>
    <col min="3" max="3" width="4.5703125" hidden="1" customWidth="1"/>
    <col min="4" max="4" width="34.7109375" style="14" customWidth="1"/>
    <col min="5" max="5" width="9.140625" bestFit="1" customWidth="1"/>
    <col min="6" max="6" width="14.5703125" bestFit="1" customWidth="1"/>
    <col min="7" max="7" width="8.140625" customWidth="1"/>
    <col min="8" max="8" width="13.7109375" bestFit="1" customWidth="1"/>
    <col min="9" max="9" width="16.28515625" customWidth="1"/>
    <col min="10" max="10" width="5.85546875" bestFit="1" customWidth="1"/>
    <col min="11" max="11" width="8.28515625" bestFit="1" customWidth="1"/>
  </cols>
  <sheetData>
    <row r="1" spans="1:12" ht="28.5" customHeight="1" x14ac:dyDescent="0.2">
      <c r="A1" s="209" t="s">
        <v>168</v>
      </c>
      <c r="B1" s="210"/>
      <c r="C1" s="210"/>
      <c r="D1" s="210"/>
      <c r="E1" s="210"/>
      <c r="F1" s="210"/>
      <c r="G1" s="210"/>
      <c r="H1" s="210"/>
      <c r="I1" s="211"/>
      <c r="J1" s="203" t="s">
        <v>35</v>
      </c>
      <c r="K1" s="205" t="s">
        <v>36</v>
      </c>
    </row>
    <row r="2" spans="1:12" ht="16.5" thickBot="1" x14ac:dyDescent="0.3">
      <c r="A2" s="201" t="s">
        <v>12</v>
      </c>
      <c r="B2" s="202"/>
      <c r="C2" s="142"/>
      <c r="D2" s="207" t="s">
        <v>5</v>
      </c>
      <c r="E2" s="207"/>
      <c r="F2" s="207"/>
      <c r="G2" s="207"/>
      <c r="H2" s="207"/>
      <c r="I2" s="208"/>
      <c r="J2" s="204"/>
      <c r="K2" s="206"/>
    </row>
    <row r="3" spans="1:12" ht="15.75" x14ac:dyDescent="0.25">
      <c r="A3" s="139" t="s">
        <v>19</v>
      </c>
      <c r="B3" s="140">
        <v>600032</v>
      </c>
      <c r="C3" s="5"/>
      <c r="D3" s="59"/>
      <c r="E3" s="141">
        <f>IF(J6=J7,K6,K6+(K7-K6)*(E5-J6)/(J7-J6))</f>
        <v>0.78249999999999997</v>
      </c>
      <c r="F3" s="31"/>
      <c r="G3" s="31"/>
      <c r="H3" s="31"/>
      <c r="I3" s="31"/>
      <c r="J3" s="204"/>
      <c r="K3" s="206"/>
    </row>
    <row r="4" spans="1:12" ht="15" x14ac:dyDescent="0.25">
      <c r="A4" s="79" t="s">
        <v>51</v>
      </c>
      <c r="B4" s="80">
        <f>VLOOKUP($B$3,'GA Zonale BRW'!$A$2:$S$935,19,FALSE)</f>
        <v>45658</v>
      </c>
      <c r="C4" s="5"/>
      <c r="D4" s="59" t="s">
        <v>27</v>
      </c>
      <c r="E4" s="60"/>
      <c r="F4" s="31"/>
      <c r="G4" s="31"/>
      <c r="H4" s="31"/>
      <c r="I4" s="31"/>
      <c r="J4" s="204"/>
      <c r="K4" s="206"/>
    </row>
    <row r="5" spans="1:12" s="6" customFormat="1" ht="18" x14ac:dyDescent="0.25">
      <c r="A5" s="81" t="s">
        <v>20</v>
      </c>
      <c r="B5" s="82">
        <f>VLOOKUP($B$3,'GA Zonale BRW'!$A$2:$S$935,2,FALSE)</f>
        <v>260</v>
      </c>
      <c r="C5" s="64"/>
      <c r="D5" s="149" t="s">
        <v>10</v>
      </c>
      <c r="E5" s="67">
        <v>1175</v>
      </c>
      <c r="F5" s="163">
        <f>$J$22</f>
        <v>260</v>
      </c>
      <c r="G5" s="152"/>
      <c r="H5" s="152"/>
      <c r="I5" s="165">
        <f>E5*F5</f>
        <v>305500</v>
      </c>
      <c r="J5" s="18">
        <f>IF($B$13="","",E3/C13)</f>
        <v>0.74523809523809514</v>
      </c>
      <c r="K5" s="71">
        <v>1</v>
      </c>
    </row>
    <row r="6" spans="1:12" s="7" customFormat="1" ht="15" x14ac:dyDescent="0.25">
      <c r="A6" s="79" t="s">
        <v>0</v>
      </c>
      <c r="B6" s="83" t="str">
        <f>VLOOKUP($B$3,'GA Zonale BRW'!$A$2:$S$935,11,FALSE)</f>
        <v>Emst</v>
      </c>
      <c r="C6" s="65"/>
      <c r="D6" s="150" t="s">
        <v>48</v>
      </c>
      <c r="E6" s="67"/>
      <c r="F6" s="68">
        <v>0</v>
      </c>
      <c r="G6" s="153"/>
      <c r="H6" s="153"/>
      <c r="I6" s="165">
        <f>E6*F6</f>
        <v>0</v>
      </c>
      <c r="J6" s="156">
        <f>IF(E5="","",IF(AND(E5&gt;149,E5&lt;200),150,ROUNDDOWN(E5,-2)))</f>
        <v>1100</v>
      </c>
      <c r="K6" s="157">
        <f>IF(E5="","",VLOOKUP(J6,'Umrechnungsfaktor Fläche'!A2:B14,2,FALSE))</f>
        <v>0.82</v>
      </c>
      <c r="L6" s="16"/>
    </row>
    <row r="7" spans="1:12" ht="15" x14ac:dyDescent="0.25">
      <c r="A7" s="84" t="s">
        <v>13</v>
      </c>
      <c r="B7" s="83" t="str">
        <f>VLOOKUP($B$3,'GA Zonale BRW'!$A$2:$S$935,3,FALSE)</f>
        <v>B</v>
      </c>
      <c r="C7" s="5"/>
      <c r="D7" s="145" t="s">
        <v>39</v>
      </c>
      <c r="E7" s="69"/>
      <c r="F7" s="70">
        <v>0</v>
      </c>
      <c r="G7" s="154"/>
      <c r="H7" s="154"/>
      <c r="I7" s="166">
        <f>E7*F7</f>
        <v>0</v>
      </c>
      <c r="J7" s="158">
        <f>IF(E5="","",IF(E5=150,150,ROUNDUP(E5,-2)))</f>
        <v>1200</v>
      </c>
      <c r="K7" s="159">
        <f>IF(E5="","",VLOOKUP(J7,'Umrechnungsfaktor Fläche'!A2:B14,2,FALSE))</f>
        <v>0.77</v>
      </c>
    </row>
    <row r="8" spans="1:12" s="9" customFormat="1" ht="15.75" thickBot="1" x14ac:dyDescent="0.3">
      <c r="A8" s="79" t="s">
        <v>1</v>
      </c>
      <c r="B8" s="83" t="str">
        <f>VLOOKUP($B$3,'GA Zonale BRW'!$A$2:$S$935,4,FALSE)</f>
        <v>W</v>
      </c>
      <c r="C8" s="12"/>
      <c r="D8" s="151" t="s">
        <v>11</v>
      </c>
      <c r="E8" s="161">
        <f>SUM(E5:E7)</f>
        <v>1175</v>
      </c>
      <c r="F8" s="162">
        <f>I8/E8</f>
        <v>260</v>
      </c>
      <c r="G8" s="155"/>
      <c r="H8" s="155"/>
      <c r="I8" s="167">
        <f>SUM(I5:I7)</f>
        <v>305500</v>
      </c>
      <c r="J8" s="155"/>
      <c r="K8" s="160"/>
    </row>
    <row r="9" spans="1:12" ht="15" x14ac:dyDescent="0.25">
      <c r="A9" s="85" t="s">
        <v>14</v>
      </c>
      <c r="B9" s="83">
        <f>VLOOKUP($B$3,'GA Zonale BRW'!$A$2:$S$935,6,FALSE)</f>
        <v>0</v>
      </c>
      <c r="C9" s="5"/>
      <c r="D9" s="217" t="s">
        <v>38</v>
      </c>
      <c r="E9" s="218"/>
      <c r="F9" s="24" t="s">
        <v>28</v>
      </c>
      <c r="G9" s="25" t="s">
        <v>32</v>
      </c>
      <c r="H9" s="25" t="s">
        <v>33</v>
      </c>
      <c r="I9" s="26" t="s">
        <v>29</v>
      </c>
      <c r="J9" s="27">
        <f>IF(H15="","",ROUNDDOWN(H15,1))</f>
        <v>0.3</v>
      </c>
      <c r="K9" s="28">
        <f>IF(H15="","",VLOOKUP(J9,'GFZ- Umrechnungstabelle'!A1:B25,2,FALSE))</f>
        <v>0.76</v>
      </c>
    </row>
    <row r="10" spans="1:12" s="9" customFormat="1" ht="15" x14ac:dyDescent="0.25">
      <c r="A10" s="86" t="s">
        <v>2</v>
      </c>
      <c r="B10" s="83" t="str">
        <f>VLOOKUP($B$3,'GA Zonale BRW'!$A$2:$S$935,7,FALSE)</f>
        <v>I-II</v>
      </c>
      <c r="C10" s="12"/>
      <c r="D10" s="143" t="s">
        <v>22</v>
      </c>
      <c r="E10" s="54">
        <f>F10*I10</f>
        <v>535</v>
      </c>
      <c r="F10" s="72">
        <v>21.4</v>
      </c>
      <c r="G10" s="21">
        <v>0.3</v>
      </c>
      <c r="H10" s="21">
        <v>0.75</v>
      </c>
      <c r="I10" s="17">
        <f>B12</f>
        <v>25</v>
      </c>
      <c r="J10" s="20">
        <f>IF(H15="","",IF(AND(H15&gt;0.7,H15&lt;0.8),0.8,ROUNDUP(H15,1)))</f>
        <v>0.4</v>
      </c>
      <c r="K10" s="29">
        <f>IF(H15="","",VLOOKUP(J10,'GFZ- Umrechnungstabelle'!A1:B25,2,TRUE))</f>
        <v>0.79</v>
      </c>
    </row>
    <row r="11" spans="1:12" ht="16.5" thickBot="1" x14ac:dyDescent="0.3">
      <c r="A11" s="87" t="s">
        <v>3</v>
      </c>
      <c r="B11" s="88">
        <f>VLOOKUP($B$3,'GA Zonale BRW'!$A$2:$S$935,8,FALSE)</f>
        <v>0.7</v>
      </c>
      <c r="C11" s="10">
        <f>VLOOKUP(B11,'GFZ- Umrechnungstabelle'!A1:B25,2)</f>
        <v>0.89</v>
      </c>
      <c r="D11" s="144" t="s">
        <v>21</v>
      </c>
      <c r="E11" s="73">
        <v>1175</v>
      </c>
      <c r="F11" s="56" t="s">
        <v>30</v>
      </c>
      <c r="G11" s="57" t="s">
        <v>37</v>
      </c>
      <c r="H11" s="57" t="s">
        <v>34</v>
      </c>
      <c r="I11" s="58" t="s">
        <v>31</v>
      </c>
      <c r="J11" s="19" t="str">
        <f>IF(F15="","",ROUNDDOWN(F15,1))</f>
        <v/>
      </c>
      <c r="K11" s="30" t="str">
        <f>IF(F15="","",VLOOKUP(J11,'GFZ- Umrechnungstabelle'!A3:B27,2,FALSE))</f>
        <v/>
      </c>
    </row>
    <row r="12" spans="1:12" ht="15.75" x14ac:dyDescent="0.25">
      <c r="A12" s="86" t="s">
        <v>15</v>
      </c>
      <c r="B12" s="89">
        <f>VLOOKUP($B$3,'GA Zonale BRW'!$A$2:$S$935,9,FALSE)</f>
        <v>25</v>
      </c>
      <c r="C12" s="5"/>
      <c r="D12" s="145" t="s">
        <v>23</v>
      </c>
      <c r="E12" s="69">
        <v>152</v>
      </c>
      <c r="F12" s="185">
        <v>2</v>
      </c>
      <c r="G12" s="185">
        <v>0</v>
      </c>
      <c r="H12" s="185">
        <v>1</v>
      </c>
      <c r="I12" s="55">
        <f>(E12*F12)+(E12*G12*$G$10)+(E12*H12*$H$10)</f>
        <v>418</v>
      </c>
      <c r="J12" s="20" t="str">
        <f>IF(F15="","",IF(AND(F15&gt;0.7,F15&lt;0.8),0.8,ROUNDUP(F15,1)))</f>
        <v/>
      </c>
      <c r="K12" s="29" t="str">
        <f>IF(F15="","",VLOOKUP(J12,'GFZ- Umrechnungstabelle'!A3:B27,2,TRUE))</f>
        <v/>
      </c>
    </row>
    <row r="13" spans="1:12" ht="15" x14ac:dyDescent="0.25">
      <c r="A13" s="87" t="s">
        <v>10</v>
      </c>
      <c r="B13" s="90">
        <f>VLOOKUP($B$3,'GA Zonale BRW'!$A$2:$S$935,14,FALSE)</f>
        <v>500</v>
      </c>
      <c r="C13" s="11">
        <f>IF(B13="","",VLOOKUP('BRW alle'!B13,'Umrechnungsfaktor Fläche'!A1:B11,2,FALSE))</f>
        <v>1.05</v>
      </c>
      <c r="D13" s="146" t="s">
        <v>45</v>
      </c>
      <c r="E13" s="74">
        <v>0</v>
      </c>
      <c r="F13" s="186">
        <v>0</v>
      </c>
      <c r="G13" s="186">
        <v>0</v>
      </c>
      <c r="H13" s="186">
        <v>0</v>
      </c>
      <c r="I13" s="22">
        <f>(E13*F13)+(E13*G13*$G$10)+(E13*H13*$H$10)</f>
        <v>0</v>
      </c>
      <c r="J13" s="31"/>
      <c r="K13" s="32"/>
    </row>
    <row r="14" spans="1:12" ht="14.25" customHeight="1" thickBot="1" x14ac:dyDescent="0.3">
      <c r="A14" s="86" t="s">
        <v>16</v>
      </c>
      <c r="B14" s="91">
        <f>VLOOKUP($B$3,'GA Zonale BRW'!$A$2:$S$935,10,FALSE)</f>
        <v>24</v>
      </c>
      <c r="C14" s="5"/>
      <c r="D14" s="147" t="s">
        <v>46</v>
      </c>
      <c r="E14" s="75">
        <v>0</v>
      </c>
      <c r="F14" s="187">
        <v>0</v>
      </c>
      <c r="G14" s="187">
        <v>0</v>
      </c>
      <c r="H14" s="187">
        <v>0</v>
      </c>
      <c r="I14" s="23">
        <f>(E14*F14)+(E14*G14*$G$10)+(E14*H14*$H$10)</f>
        <v>0</v>
      </c>
      <c r="J14" s="31"/>
      <c r="K14" s="32"/>
    </row>
    <row r="15" spans="1:12" ht="16.5" thickTop="1" thickBot="1" x14ac:dyDescent="0.3">
      <c r="A15" s="86" t="s">
        <v>166</v>
      </c>
      <c r="B15" s="83" t="str">
        <f>VLOOKUP($B$3,'GA Zonale BRW'!$A$2:$S$935,12,FALSE)</f>
        <v>aktuell</v>
      </c>
      <c r="C15" s="5"/>
      <c r="D15" s="148" t="s">
        <v>47</v>
      </c>
      <c r="E15" s="33">
        <f>SUM(E12:E14)</f>
        <v>152</v>
      </c>
      <c r="F15" s="76"/>
      <c r="G15" s="34"/>
      <c r="H15" s="129">
        <f>IF(ROUND(I15/E11,2)&lt;2.51,ROUND(I15/E11,2),2.5)</f>
        <v>0.36</v>
      </c>
      <c r="I15" s="33">
        <f>SUM(I12:I14)</f>
        <v>418</v>
      </c>
      <c r="J15" s="35">
        <f>IF(F15&gt;0,F16/C11,H16/C11)</f>
        <v>0.87415730337078656</v>
      </c>
      <c r="K15" s="77">
        <v>1</v>
      </c>
    </row>
    <row r="16" spans="1:12" ht="18" customHeight="1" thickBot="1" x14ac:dyDescent="0.3">
      <c r="A16" s="86" t="s">
        <v>4</v>
      </c>
      <c r="B16" s="92" t="str">
        <f>VLOOKUP($B$3,'GA Zonale BRW'!$A$2:$S$935,13,FALSE)</f>
        <v>keine</v>
      </c>
      <c r="C16" s="5"/>
      <c r="D16" s="36" t="s">
        <v>24</v>
      </c>
      <c r="E16" s="45"/>
      <c r="F16" s="63" t="str">
        <f>IF(J11=J12,K11,K11+(K12-K11)*(F15-J11)/(J12-J11))</f>
        <v/>
      </c>
      <c r="G16" s="37"/>
      <c r="H16" s="63">
        <f>IF(J9=J10,K9,K9+(K10-K9)*(H15-J9)/(J10-J9))</f>
        <v>0.77800000000000002</v>
      </c>
      <c r="I16" s="43"/>
      <c r="J16" s="37"/>
      <c r="K16" s="38"/>
    </row>
    <row r="17" spans="1:11" hidden="1" x14ac:dyDescent="0.2">
      <c r="A17" s="86" t="s">
        <v>17</v>
      </c>
      <c r="B17" s="93" t="str">
        <f>VLOOKUP($B$3,[2]Tabelle1!$A$2:$S$879,15,FALSE)</f>
        <v/>
      </c>
      <c r="C17" s="5"/>
      <c r="D17" s="47"/>
      <c r="E17" s="46"/>
      <c r="F17" s="5"/>
      <c r="G17" s="5"/>
      <c r="H17" s="5"/>
      <c r="I17" s="44"/>
      <c r="J17" s="5"/>
      <c r="K17" s="41"/>
    </row>
    <row r="18" spans="1:11" s="1" customFormat="1" ht="15.75" thickBot="1" x14ac:dyDescent="0.3">
      <c r="A18" s="236" t="s">
        <v>62</v>
      </c>
      <c r="B18" s="237"/>
      <c r="C18" s="61"/>
      <c r="D18" s="48" t="s">
        <v>40</v>
      </c>
      <c r="E18" s="225"/>
      <c r="F18" s="226"/>
      <c r="G18" s="226"/>
      <c r="H18" s="226"/>
      <c r="I18" s="227"/>
      <c r="J18" s="42"/>
      <c r="K18" s="77">
        <v>1</v>
      </c>
    </row>
    <row r="19" spans="1:11" s="4" customFormat="1" ht="21.75" customHeight="1" x14ac:dyDescent="0.25">
      <c r="A19" s="255"/>
      <c r="B19" s="256"/>
      <c r="C19" s="66"/>
      <c r="D19" s="36" t="s">
        <v>49</v>
      </c>
      <c r="E19" s="219"/>
      <c r="F19" s="220"/>
      <c r="G19" s="220"/>
      <c r="H19" s="220"/>
      <c r="I19" s="221"/>
      <c r="J19" s="37"/>
      <c r="K19" s="38"/>
    </row>
    <row r="20" spans="1:11" ht="18" customHeight="1" thickBot="1" x14ac:dyDescent="0.3">
      <c r="A20" s="257"/>
      <c r="B20" s="258"/>
      <c r="C20" s="31"/>
      <c r="D20" s="48" t="s">
        <v>25</v>
      </c>
      <c r="E20" s="222"/>
      <c r="F20" s="223"/>
      <c r="G20" s="223"/>
      <c r="H20" s="223"/>
      <c r="I20" s="224"/>
      <c r="J20" s="42"/>
      <c r="K20" s="77">
        <v>1</v>
      </c>
    </row>
    <row r="21" spans="1:11" ht="15.75" thickBot="1" x14ac:dyDescent="0.3">
      <c r="A21" s="259"/>
      <c r="B21" s="260"/>
      <c r="C21" s="31"/>
      <c r="D21" s="40" t="s">
        <v>26</v>
      </c>
      <c r="E21" s="232"/>
      <c r="F21" s="233"/>
      <c r="G21" s="233"/>
      <c r="H21" s="233"/>
      <c r="I21" s="233"/>
      <c r="J21" s="39"/>
      <c r="K21" s="78">
        <v>1</v>
      </c>
    </row>
    <row r="22" spans="1:11" ht="12.75" customHeight="1" x14ac:dyDescent="0.2">
      <c r="A22" s="228" t="s">
        <v>41</v>
      </c>
      <c r="B22" s="229"/>
      <c r="C22" s="31"/>
      <c r="D22" s="234">
        <f>B5</f>
        <v>260</v>
      </c>
      <c r="E22" s="49" t="s">
        <v>6</v>
      </c>
      <c r="F22" s="49" t="s">
        <v>3</v>
      </c>
      <c r="G22" s="49" t="s">
        <v>42</v>
      </c>
      <c r="H22" s="49" t="s">
        <v>43</v>
      </c>
      <c r="I22" s="49" t="s">
        <v>44</v>
      </c>
      <c r="J22" s="213">
        <f>D22*E23*F23*G23*H23*I23</f>
        <v>260</v>
      </c>
      <c r="K22" s="214"/>
    </row>
    <row r="23" spans="1:11" ht="18.75" customHeight="1" thickBot="1" x14ac:dyDescent="0.3">
      <c r="A23" s="230"/>
      <c r="B23" s="231"/>
      <c r="C23" s="31"/>
      <c r="D23" s="235"/>
      <c r="E23" s="50">
        <f>K5</f>
        <v>1</v>
      </c>
      <c r="F23" s="50">
        <f>K15</f>
        <v>1</v>
      </c>
      <c r="G23" s="50">
        <f>K18</f>
        <v>1</v>
      </c>
      <c r="H23" s="50">
        <f>K20</f>
        <v>1</v>
      </c>
      <c r="I23" s="50">
        <f>K21</f>
        <v>1</v>
      </c>
      <c r="J23" s="215"/>
      <c r="K23" s="216"/>
    </row>
    <row r="25" spans="1:11" x14ac:dyDescent="0.2">
      <c r="A25" s="132" t="s">
        <v>149</v>
      </c>
      <c r="B25" s="13"/>
    </row>
    <row r="26" spans="1:11" ht="15" thickBot="1" x14ac:dyDescent="0.25">
      <c r="A26" s="133" t="s">
        <v>155</v>
      </c>
      <c r="B26" s="134" t="s">
        <v>150</v>
      </c>
    </row>
    <row r="27" spans="1:11" ht="15.75" x14ac:dyDescent="0.25">
      <c r="A27" s="136">
        <v>1500026</v>
      </c>
      <c r="B27" s="134" t="s">
        <v>151</v>
      </c>
    </row>
    <row r="28" spans="1:11" ht="15" x14ac:dyDescent="0.25">
      <c r="A28" s="164">
        <f>C14</f>
        <v>0</v>
      </c>
      <c r="B28" s="134" t="s">
        <v>152</v>
      </c>
    </row>
    <row r="29" spans="1:11" x14ac:dyDescent="0.2">
      <c r="A29" s="135"/>
      <c r="B29" s="134" t="s">
        <v>153</v>
      </c>
    </row>
    <row r="30" spans="1:11" ht="18" x14ac:dyDescent="0.25">
      <c r="A30" s="138">
        <f>VLOOKUP($B$3,'GA Zonale BRW'!$A$2:$S$893,2,FALSE)</f>
        <v>260</v>
      </c>
      <c r="B30" s="134" t="s">
        <v>154</v>
      </c>
    </row>
    <row r="32" spans="1:11" ht="63.75" customHeight="1" x14ac:dyDescent="0.2">
      <c r="A32" s="212" t="s">
        <v>156</v>
      </c>
      <c r="B32" s="212"/>
      <c r="C32" s="212"/>
      <c r="D32" s="212"/>
      <c r="E32" s="212"/>
      <c r="F32" s="212"/>
      <c r="G32" s="212"/>
      <c r="H32" s="212"/>
      <c r="I32" s="212"/>
      <c r="J32" s="212"/>
      <c r="K32" s="212"/>
    </row>
  </sheetData>
  <sheetProtection algorithmName="SHA-512" hashValue="YUfMl6ggGRi4NGER3Yi42BTwzpHX5wko/POMBQV5YycuUw3ExZmrKOwDQDMyocldLP0NbmFYVxvgnPTBRlBrGQ==" saltValue="J0XpyjdUuuVyEes0elV12g==" spinCount="100000" sheet="1" selectLockedCells="1"/>
  <mergeCells count="15">
    <mergeCell ref="A32:K32"/>
    <mergeCell ref="J22:K23"/>
    <mergeCell ref="D9:E9"/>
    <mergeCell ref="E19:I20"/>
    <mergeCell ref="E18:I18"/>
    <mergeCell ref="A22:B23"/>
    <mergeCell ref="E21:I21"/>
    <mergeCell ref="D22:D23"/>
    <mergeCell ref="A18:B18"/>
    <mergeCell ref="A19:B21"/>
    <mergeCell ref="A2:B2"/>
    <mergeCell ref="J1:J4"/>
    <mergeCell ref="K1:K4"/>
    <mergeCell ref="D2:I2"/>
    <mergeCell ref="A1:I1"/>
  </mergeCells>
  <phoneticPr fontId="2" type="noConversion"/>
  <dataValidations xWindow="903" yWindow="534" count="4">
    <dataValidation type="whole" operator="greaterThan" allowBlank="1" showInputMessage="1" showErrorMessage="1" errorTitle="Nr. BRW" error="Das ist doch nicht die richtige Nummer!!!_x000a_BRW-Nr. der Innenstadt sind z.B. nicht zugelassen._x000a_Gültigkeitsbereich 200001 bis 2700010" promptTitle="Nr BRW" prompt="bitte Bodenrichtwertnummer 6- bzw. 7-stellig eingeben" sqref="B3 A27" xr:uid="{00000000-0002-0000-0000-000000000000}">
      <formula1>100019</formula1>
    </dataValidation>
    <dataValidation type="decimal" allowBlank="1" showInputMessage="1" showErrorMessage="1" errorTitle="GFZ-Bereich" error="Zur Vermeidung von Extrapolationen ist eine GFZ-Anpassung nur bis zu einer max. GFZ von 2,5 nach dem Modell zulässig." promptTitle="GFZ-Bereich" sqref="F15" xr:uid="{00000000-0002-0000-0000-000001000000}">
      <formula1>0.1</formula1>
      <formula2>2.55</formula2>
    </dataValidation>
    <dataValidation type="decimal" allowBlank="1" showInputMessage="1" showErrorMessage="1" errorTitle="Lageabschlag" error="Abweichungen größer +/- 10 % sind nicht zulässig" promptTitle="Lageabschlag" prompt="kann max. +/- 10 % betragen" sqref="K20" xr:uid="{00000000-0002-0000-0000-000002000000}">
      <formula1>0.89</formula1>
      <formula2>1.11</formula2>
    </dataValidation>
    <dataValidation type="whole" allowBlank="1" showInputMessage="1" showErrorMessage="1" errorTitle="Flächenanpassung" error="Flächenangabe ist zu groß, max. 1.200 m²" promptTitle="Flächenanpassung" prompt="abzustellende Grundstücksfläche kann max. 1.300 m² betragen (siehe Umrechnungstabelle in Legende)" sqref="E5" xr:uid="{00000000-0002-0000-0000-000003000000}">
      <formula1>10</formula1>
      <formula2>1300</formula2>
    </dataValidation>
  </dataValidations>
  <pageMargins left="0.6692913385826772" right="0.31496062992125984" top="1.3779527559055118" bottom="0.78740157480314965" header="0.9055118110236221" footer="0.31496062992125984"/>
  <pageSetup paperSize="9" scale="80" orientation="landscape" r:id="rId1"/>
  <headerFooter alignWithMargins="0">
    <oddHeader>&amp;L&amp;"Arial,Fett"&amp;12Gutachterausschuss für Grundstückswerte in der Stadt Hagen
Umrechnung des zonalen Bodenrichtwertes auf das jeweilige Bewertungsgrundstück</oddHeader>
    <oddFooter>&amp;Rerstellt am &amp;D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27"/>
  <sheetViews>
    <sheetView zoomScale="115" zoomScaleNormal="115" workbookViewId="0">
      <selection activeCell="J12" sqref="J12"/>
    </sheetView>
  </sheetViews>
  <sheetFormatPr baseColWidth="10" defaultRowHeight="14.25" x14ac:dyDescent="0.2"/>
  <cols>
    <col min="1" max="1" width="24.28515625" style="13" customWidth="1"/>
    <col min="2" max="2" width="14.5703125" style="15" customWidth="1"/>
    <col min="3" max="3" width="4.5703125" hidden="1" customWidth="1"/>
    <col min="4" max="4" width="34.7109375" style="14" customWidth="1"/>
    <col min="5" max="5" width="9" bestFit="1" customWidth="1"/>
    <col min="6" max="6" width="14.5703125" bestFit="1" customWidth="1"/>
    <col min="7" max="7" width="17.140625" customWidth="1"/>
    <col min="8" max="8" width="15.7109375" customWidth="1"/>
    <col min="9" max="9" width="7.140625" customWidth="1"/>
    <col min="10" max="10" width="8.7109375" customWidth="1"/>
  </cols>
  <sheetData>
    <row r="1" spans="1:11" ht="37.5" customHeight="1" x14ac:dyDescent="0.2">
      <c r="A1" s="209" t="s">
        <v>164</v>
      </c>
      <c r="B1" s="210"/>
      <c r="C1" s="210"/>
      <c r="D1" s="210"/>
      <c r="E1" s="210"/>
      <c r="F1" s="210"/>
      <c r="G1" s="210"/>
      <c r="H1" s="211"/>
      <c r="I1" s="203" t="s">
        <v>35</v>
      </c>
      <c r="J1" s="205" t="s">
        <v>36</v>
      </c>
    </row>
    <row r="2" spans="1:11" ht="16.5" thickBot="1" x14ac:dyDescent="0.3">
      <c r="A2" s="201" t="s">
        <v>12</v>
      </c>
      <c r="B2" s="202"/>
      <c r="C2" s="142"/>
      <c r="D2" s="207" t="s">
        <v>5</v>
      </c>
      <c r="E2" s="207"/>
      <c r="F2" s="207"/>
      <c r="G2" s="207"/>
      <c r="H2" s="208"/>
      <c r="I2" s="204"/>
      <c r="J2" s="206"/>
    </row>
    <row r="3" spans="1:11" ht="15.75" x14ac:dyDescent="0.25">
      <c r="A3" s="139" t="s">
        <v>19</v>
      </c>
      <c r="B3" s="140">
        <v>100004</v>
      </c>
      <c r="C3" s="5"/>
      <c r="D3" s="59"/>
      <c r="E3" s="141"/>
      <c r="F3" s="31"/>
      <c r="G3" s="31"/>
      <c r="H3" s="102"/>
      <c r="I3" s="204"/>
      <c r="J3" s="206"/>
    </row>
    <row r="4" spans="1:11" ht="15" x14ac:dyDescent="0.25">
      <c r="A4" s="79" t="s">
        <v>51</v>
      </c>
      <c r="B4" s="80">
        <f>VLOOKUP($B$3,'GA Zonale BRW'!$A$2:$S$904,19,FALSE)</f>
        <v>45658</v>
      </c>
      <c r="C4" s="5"/>
      <c r="D4" s="59" t="s">
        <v>27</v>
      </c>
      <c r="E4" s="60"/>
      <c r="F4" s="31"/>
      <c r="G4" s="31"/>
      <c r="H4" s="102"/>
      <c r="I4" s="204"/>
      <c r="J4" s="206"/>
    </row>
    <row r="5" spans="1:11" s="6" customFormat="1" ht="18" x14ac:dyDescent="0.25">
      <c r="A5" s="81" t="s">
        <v>20</v>
      </c>
      <c r="B5" s="82">
        <f>VLOOKUP($B$3,'GA Zonale BRW'!$A$2:$S$904,2,FALSE)</f>
        <v>1600</v>
      </c>
      <c r="C5" s="64"/>
      <c r="D5" s="149" t="s">
        <v>54</v>
      </c>
      <c r="E5" s="168">
        <f>E11</f>
        <v>660</v>
      </c>
      <c r="F5" s="163">
        <f>$I$17</f>
        <v>1440</v>
      </c>
      <c r="G5" s="152"/>
      <c r="H5" s="169">
        <f>E5*F5</f>
        <v>950400</v>
      </c>
      <c r="I5" s="172"/>
      <c r="J5" s="173"/>
    </row>
    <row r="6" spans="1:11" s="7" customFormat="1" ht="15" x14ac:dyDescent="0.25">
      <c r="A6" s="79" t="s">
        <v>0</v>
      </c>
      <c r="B6" s="83" t="str">
        <f>VLOOKUP($B$3,'GA Zonale BRW'!$A$2:$S$904,3,FALSE)</f>
        <v>B</v>
      </c>
      <c r="C6" s="65"/>
      <c r="D6" s="150" t="s">
        <v>48</v>
      </c>
      <c r="E6" s="67">
        <v>0</v>
      </c>
      <c r="F6" s="68">
        <v>0</v>
      </c>
      <c r="G6" s="153"/>
      <c r="H6" s="169">
        <f>E6*F6</f>
        <v>0</v>
      </c>
      <c r="I6" s="153"/>
      <c r="J6" s="174"/>
      <c r="K6" s="16"/>
    </row>
    <row r="7" spans="1:11" ht="15" x14ac:dyDescent="0.25">
      <c r="A7" s="84" t="s">
        <v>13</v>
      </c>
      <c r="B7" s="83" t="str">
        <f>VLOOKUP($B$3,'GA Zonale BRW'!$A$2:$S$904,4,FALSE)</f>
        <v>MK</v>
      </c>
      <c r="C7" s="5"/>
      <c r="D7" s="145" t="s">
        <v>39</v>
      </c>
      <c r="E7" s="69">
        <v>0</v>
      </c>
      <c r="F7" s="70">
        <v>0</v>
      </c>
      <c r="G7" s="154"/>
      <c r="H7" s="170">
        <f>E7*F7</f>
        <v>0</v>
      </c>
      <c r="I7" s="175"/>
      <c r="J7" s="176"/>
    </row>
    <row r="8" spans="1:11" s="9" customFormat="1" ht="15.75" thickBot="1" x14ac:dyDescent="0.3">
      <c r="A8" s="79" t="s">
        <v>1</v>
      </c>
      <c r="B8" s="83">
        <f>VLOOKUP($B$3,'GA Zonale BRW'!$A$2:$S$904,5,FALSE)</f>
        <v>2</v>
      </c>
      <c r="C8" s="12"/>
      <c r="D8" s="151" t="s">
        <v>11</v>
      </c>
      <c r="E8" s="161">
        <f>SUM(E5:E7)</f>
        <v>660</v>
      </c>
      <c r="F8" s="162">
        <f>H8/E8</f>
        <v>1440</v>
      </c>
      <c r="G8" s="155"/>
      <c r="H8" s="171">
        <f>SUM(H5:H7)</f>
        <v>950400</v>
      </c>
      <c r="I8" s="155"/>
      <c r="J8" s="160"/>
    </row>
    <row r="9" spans="1:11" ht="39" customHeight="1" x14ac:dyDescent="0.25">
      <c r="A9" s="86" t="s">
        <v>2</v>
      </c>
      <c r="B9" s="83" t="str">
        <f>VLOOKUP($B$3,'GA Zonale BRW'!$A$2:$S$904,8,FALSE)</f>
        <v/>
      </c>
      <c r="C9" s="5"/>
      <c r="D9" s="251" t="s">
        <v>55</v>
      </c>
      <c r="E9" s="252"/>
      <c r="F9" s="95" t="s">
        <v>28</v>
      </c>
      <c r="G9" s="97" t="s">
        <v>52</v>
      </c>
      <c r="H9" s="106" t="s">
        <v>59</v>
      </c>
      <c r="I9" s="177">
        <f>VLOOKUP(J9,Tiefenabstellung!B2:C15,2,FALSE)</f>
        <v>35</v>
      </c>
      <c r="J9" s="178">
        <f>VLOOKUP(G10,Tiefenabstellung!A1:B15,2,TRUE)</f>
        <v>0.9</v>
      </c>
    </row>
    <row r="10" spans="1:11" s="9" customFormat="1" ht="15.75" x14ac:dyDescent="0.25">
      <c r="A10" s="86" t="s">
        <v>4</v>
      </c>
      <c r="B10" s="92" t="str">
        <f>VLOOKUP($B$3,'GA Zonale BRW'!$A$2:$S$904,13,FALSE)</f>
        <v>keine</v>
      </c>
      <c r="C10" s="12"/>
      <c r="D10" s="181" t="s">
        <v>53</v>
      </c>
      <c r="E10" s="107">
        <f>F10*G10</f>
        <v>665</v>
      </c>
      <c r="F10" s="108">
        <v>19</v>
      </c>
      <c r="G10" s="109">
        <v>35</v>
      </c>
      <c r="H10" s="103">
        <f>B11</f>
        <v>16</v>
      </c>
      <c r="I10" s="179">
        <f>I9+5</f>
        <v>40</v>
      </c>
      <c r="J10" s="180">
        <f>VLOOKUP(I9+5,Tiefenabstellung!A1:B15,2,TRUE)</f>
        <v>0.87</v>
      </c>
    </row>
    <row r="11" spans="1:11" ht="15.75" x14ac:dyDescent="0.25">
      <c r="A11" s="87" t="s">
        <v>8</v>
      </c>
      <c r="B11" s="94">
        <f>VLOOKUP($B$3,'GA Zonale BRW'!$A$2:$S$904,10,FALSE)</f>
        <v>16</v>
      </c>
      <c r="C11" s="10" t="str">
        <f>VLOOKUP(B10,'GFZ- Umrechnungstabelle'!A1:B25,2)</f>
        <v>Koeffizient
Hagen</v>
      </c>
      <c r="D11" s="150" t="s">
        <v>54</v>
      </c>
      <c r="E11" s="67">
        <v>660</v>
      </c>
      <c r="F11" s="241" t="s">
        <v>61</v>
      </c>
      <c r="G11" s="241"/>
      <c r="H11" s="67">
        <v>700</v>
      </c>
      <c r="I11" s="99"/>
      <c r="J11" s="100"/>
    </row>
    <row r="12" spans="1:11" ht="32.25" customHeight="1" thickBot="1" x14ac:dyDescent="0.3">
      <c r="A12" s="110" t="s">
        <v>60</v>
      </c>
      <c r="B12" s="111" t="str">
        <f>VLOOKUP($B$3,'GA Zonale BRW'!$A$2:$S$904,11,FALSE)</f>
        <v>Innenstadt</v>
      </c>
      <c r="C12" s="5"/>
      <c r="D12" s="182" t="s">
        <v>40</v>
      </c>
      <c r="E12" s="253" t="s">
        <v>163</v>
      </c>
      <c r="F12" s="226"/>
      <c r="G12" s="226"/>
      <c r="H12" s="227"/>
      <c r="I12" s="101">
        <f>IF(H10&lt;1,1,(J9-(J9-J10)/5*(G10-I9)))</f>
        <v>0.9</v>
      </c>
      <c r="J12" s="77">
        <v>0.9</v>
      </c>
    </row>
    <row r="13" spans="1:11" ht="15.75" thickBot="1" x14ac:dyDescent="0.3">
      <c r="A13" s="236" t="s">
        <v>62</v>
      </c>
      <c r="B13" s="237"/>
      <c r="C13" s="5"/>
      <c r="D13" s="98" t="s">
        <v>57</v>
      </c>
      <c r="E13" s="254" t="s">
        <v>50</v>
      </c>
      <c r="F13" s="226"/>
      <c r="G13" s="226"/>
      <c r="H13" s="227"/>
      <c r="I13" s="31"/>
      <c r="J13" s="77">
        <v>1</v>
      </c>
    </row>
    <row r="14" spans="1:11" ht="14.25" hidden="1" customHeight="1" x14ac:dyDescent="0.25">
      <c r="A14" s="62" t="s">
        <v>17</v>
      </c>
      <c r="B14" s="112" t="str">
        <f>VLOOKUP($B$3,[2]Tabelle1!$A$2:$S$879,15,FALSE)</f>
        <v/>
      </c>
      <c r="C14" s="5"/>
      <c r="D14" s="48" t="s">
        <v>40</v>
      </c>
      <c r="E14" s="51" t="s">
        <v>50</v>
      </c>
      <c r="F14" s="52"/>
      <c r="G14" s="52"/>
      <c r="H14" s="53"/>
      <c r="I14" s="42"/>
      <c r="J14" s="77">
        <v>1</v>
      </c>
    </row>
    <row r="15" spans="1:11" s="1" customFormat="1" ht="29.25" thickBot="1" x14ac:dyDescent="0.3">
      <c r="A15" s="247" t="s">
        <v>157</v>
      </c>
      <c r="B15" s="248"/>
      <c r="C15" s="61"/>
      <c r="D15" s="96" t="s">
        <v>58</v>
      </c>
      <c r="E15" s="238" t="s">
        <v>50</v>
      </c>
      <c r="F15" s="239"/>
      <c r="G15" s="239"/>
      <c r="H15" s="240"/>
      <c r="I15" s="37"/>
      <c r="J15" s="77">
        <v>1</v>
      </c>
    </row>
    <row r="16" spans="1:11" ht="18" customHeight="1" thickBot="1" x14ac:dyDescent="0.3">
      <c r="A16" s="249"/>
      <c r="B16" s="250"/>
      <c r="C16" s="31"/>
      <c r="D16" s="40" t="s">
        <v>26</v>
      </c>
      <c r="E16" s="233" t="s">
        <v>50</v>
      </c>
      <c r="F16" s="233"/>
      <c r="G16" s="233"/>
      <c r="H16" s="242"/>
      <c r="I16" s="39"/>
      <c r="J16" s="78">
        <v>1</v>
      </c>
    </row>
    <row r="17" spans="1:10" ht="18" customHeight="1" x14ac:dyDescent="0.2">
      <c r="A17" s="243" t="s">
        <v>41</v>
      </c>
      <c r="B17" s="244"/>
      <c r="C17" s="244"/>
      <c r="D17" s="234">
        <f>B5</f>
        <v>1600</v>
      </c>
      <c r="E17" s="49" t="s">
        <v>56</v>
      </c>
      <c r="F17" s="49" t="s">
        <v>42</v>
      </c>
      <c r="G17" s="49" t="s">
        <v>43</v>
      </c>
      <c r="H17" s="104" t="s">
        <v>44</v>
      </c>
      <c r="I17" s="213">
        <f>D17*E18*F18*G18*H18</f>
        <v>1440</v>
      </c>
      <c r="J17" s="214"/>
    </row>
    <row r="18" spans="1:10" ht="18" customHeight="1" thickBot="1" x14ac:dyDescent="0.3">
      <c r="A18" s="245"/>
      <c r="B18" s="246"/>
      <c r="C18" s="246"/>
      <c r="D18" s="235"/>
      <c r="E18" s="50">
        <f>J12</f>
        <v>0.9</v>
      </c>
      <c r="F18" s="50">
        <f>J14</f>
        <v>1</v>
      </c>
      <c r="G18" s="50">
        <f>J15</f>
        <v>1</v>
      </c>
      <c r="H18" s="105">
        <f>J16</f>
        <v>1</v>
      </c>
      <c r="I18" s="215"/>
      <c r="J18" s="216"/>
    </row>
    <row r="20" spans="1:10" x14ac:dyDescent="0.2">
      <c r="A20" s="132" t="s">
        <v>149</v>
      </c>
      <c r="B20" s="13"/>
    </row>
    <row r="21" spans="1:10" ht="15" thickBot="1" x14ac:dyDescent="0.25">
      <c r="A21" s="133" t="s">
        <v>155</v>
      </c>
      <c r="B21" s="134" t="s">
        <v>150</v>
      </c>
    </row>
    <row r="22" spans="1:10" ht="15.75" x14ac:dyDescent="0.25">
      <c r="A22" s="136">
        <v>100003</v>
      </c>
      <c r="B22" s="134" t="s">
        <v>151</v>
      </c>
    </row>
    <row r="23" spans="1:10" ht="15" x14ac:dyDescent="0.25">
      <c r="A23" s="137">
        <f>C9</f>
        <v>0</v>
      </c>
      <c r="B23" s="134" t="s">
        <v>152</v>
      </c>
    </row>
    <row r="24" spans="1:10" x14ac:dyDescent="0.2">
      <c r="A24" s="135"/>
      <c r="B24" s="134" t="s">
        <v>153</v>
      </c>
    </row>
    <row r="25" spans="1:10" ht="18" x14ac:dyDescent="0.25">
      <c r="A25" s="138">
        <f>VLOOKUP($B$3,'GA Zonale BRW'!$A$2:$S$893,2,FALSE)</f>
        <v>1600</v>
      </c>
      <c r="B25" s="134" t="s">
        <v>154</v>
      </c>
    </row>
    <row r="27" spans="1:10" ht="61.5" customHeight="1" x14ac:dyDescent="0.2">
      <c r="A27" s="212" t="s">
        <v>156</v>
      </c>
      <c r="B27" s="212"/>
      <c r="C27" s="212"/>
      <c r="D27" s="212"/>
      <c r="E27" s="212"/>
      <c r="F27" s="212"/>
      <c r="G27" s="212"/>
      <c r="H27" s="212"/>
      <c r="I27" s="212"/>
      <c r="J27" s="212"/>
    </row>
  </sheetData>
  <sheetProtection algorithmName="SHA-512" hashValue="6eymG6KoOdtQAATO49ucy3pZ7Vt+U2Uky4ZiHkfBpRujgB3SC1HM+aKW32uOSN3Q8sFvnRryIYNr8rOc10d4bA==" saltValue="VZqt0EMqAj85a/1K6MKlHg==" spinCount="100000" sheet="1" objects="1" scenarios="1" selectLockedCells="1"/>
  <mergeCells count="17">
    <mergeCell ref="E13:H13"/>
    <mergeCell ref="E15:H15"/>
    <mergeCell ref="F11:G11"/>
    <mergeCell ref="E16:H16"/>
    <mergeCell ref="A27:J27"/>
    <mergeCell ref="I1:I4"/>
    <mergeCell ref="J1:J4"/>
    <mergeCell ref="D2:H2"/>
    <mergeCell ref="A1:H1"/>
    <mergeCell ref="A17:C18"/>
    <mergeCell ref="A2:B2"/>
    <mergeCell ref="D17:D18"/>
    <mergeCell ref="A13:B13"/>
    <mergeCell ref="A15:B16"/>
    <mergeCell ref="I17:J18"/>
    <mergeCell ref="D9:E9"/>
    <mergeCell ref="E12:H12"/>
  </mergeCells>
  <phoneticPr fontId="2" type="noConversion"/>
  <dataValidations xWindow="515" yWindow="114" count="1">
    <dataValidation type="whole" allowBlank="1" showInputMessage="1" showErrorMessage="1" errorTitle="Nr. BRW" error="Das ist doch nicht die richtige Nummer!!!_x000a_Es sind nur BRW-Nr. der Innenstadt zugelassen._x000a_Gültigkeiotsbereich 100001 bis 100053" promptTitle="Nr BRW" prompt="Für BRW der Innenstadt (Fußgängerzone) bitte Bodenrichtwertnummer 6-stellig eingeben._x000a_Gültigkeiotsbereich 100001 bis 100053" sqref="B3 A22" xr:uid="{00000000-0002-0000-0100-000000000000}">
      <formula1>100001</formula1>
      <formula2>100054</formula2>
    </dataValidation>
  </dataValidations>
  <pageMargins left="0.6692913385826772" right="0.31496062992125984" top="1.1811023622047245" bottom="0.39370078740157483" header="0.70866141732283472" footer="0.11811023622047245"/>
  <pageSetup paperSize="9" scale="90" orientation="landscape" r:id="rId1"/>
  <headerFooter alignWithMargins="0">
    <oddHeader>&amp;L&amp;"Arial,Fett"&amp;12Gutachterausschuss für Grundstückswerte in der Stadt Hagen
Umrechnung des zonalen Bodenrichtwertes auf das Bewertungsgrundstück in der Innenstadt</oddHeader>
    <oddFooter>&amp;Rerstellt am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25"/>
  <sheetViews>
    <sheetView workbookViewId="0">
      <selection activeCell="E11" sqref="E11"/>
    </sheetView>
  </sheetViews>
  <sheetFormatPr baseColWidth="10" defaultRowHeight="12.75" x14ac:dyDescent="0.2"/>
  <cols>
    <col min="1" max="1" width="11.42578125" style="2"/>
    <col min="2" max="2" width="11.42578125" style="3"/>
  </cols>
  <sheetData>
    <row r="1" spans="1:2" ht="26.25" thickBot="1" x14ac:dyDescent="0.25">
      <c r="A1" s="183" t="s">
        <v>3</v>
      </c>
      <c r="B1" s="184" t="s">
        <v>158</v>
      </c>
    </row>
    <row r="2" spans="1:2" x14ac:dyDescent="0.2">
      <c r="A2" s="119">
        <v>0.2</v>
      </c>
      <c r="B2" s="120">
        <v>0.73</v>
      </c>
    </row>
    <row r="3" spans="1:2" x14ac:dyDescent="0.2">
      <c r="A3" s="117">
        <v>0.3</v>
      </c>
      <c r="B3" s="118">
        <v>0.76</v>
      </c>
    </row>
    <row r="4" spans="1:2" x14ac:dyDescent="0.2">
      <c r="A4" s="117">
        <v>0.4</v>
      </c>
      <c r="B4" s="118">
        <v>0.79</v>
      </c>
    </row>
    <row r="5" spans="1:2" x14ac:dyDescent="0.2">
      <c r="A5" s="117">
        <v>0.5</v>
      </c>
      <c r="B5" s="118">
        <v>0.82</v>
      </c>
    </row>
    <row r="6" spans="1:2" x14ac:dyDescent="0.2">
      <c r="A6" s="117">
        <v>0.6</v>
      </c>
      <c r="B6" s="118">
        <v>0.85</v>
      </c>
    </row>
    <row r="7" spans="1:2" x14ac:dyDescent="0.2">
      <c r="A7" s="117">
        <v>0.7</v>
      </c>
      <c r="B7" s="118">
        <v>0.89</v>
      </c>
    </row>
    <row r="8" spans="1:2" x14ac:dyDescent="0.2">
      <c r="A8" s="117">
        <v>0.8</v>
      </c>
      <c r="B8" s="118">
        <v>0.92</v>
      </c>
    </row>
    <row r="9" spans="1:2" x14ac:dyDescent="0.2">
      <c r="A9" s="117">
        <v>0.9</v>
      </c>
      <c r="B9" s="118">
        <v>0.96</v>
      </c>
    </row>
    <row r="10" spans="1:2" x14ac:dyDescent="0.2">
      <c r="A10" s="117">
        <v>1</v>
      </c>
      <c r="B10" s="118">
        <v>1</v>
      </c>
    </row>
    <row r="11" spans="1:2" x14ac:dyDescent="0.2">
      <c r="A11" s="117">
        <v>1.1000000000000001</v>
      </c>
      <c r="B11" s="118">
        <v>1.04</v>
      </c>
    </row>
    <row r="12" spans="1:2" x14ac:dyDescent="0.2">
      <c r="A12" s="117">
        <v>1.2</v>
      </c>
      <c r="B12" s="118">
        <v>1.08</v>
      </c>
    </row>
    <row r="13" spans="1:2" x14ac:dyDescent="0.2">
      <c r="A13" s="117">
        <v>1.3</v>
      </c>
      <c r="B13" s="118">
        <v>1.1200000000000001</v>
      </c>
    </row>
    <row r="14" spans="1:2" x14ac:dyDescent="0.2">
      <c r="A14" s="117">
        <v>1.4</v>
      </c>
      <c r="B14" s="118">
        <v>1.1599999999999999</v>
      </c>
    </row>
    <row r="15" spans="1:2" x14ac:dyDescent="0.2">
      <c r="A15" s="117">
        <v>1.5</v>
      </c>
      <c r="B15" s="118">
        <v>1.2</v>
      </c>
    </row>
    <row r="16" spans="1:2" x14ac:dyDescent="0.2">
      <c r="A16" s="117">
        <v>1.6</v>
      </c>
      <c r="B16" s="118">
        <v>1.25</v>
      </c>
    </row>
    <row r="17" spans="1:2" x14ac:dyDescent="0.2">
      <c r="A17" s="117">
        <v>1.7</v>
      </c>
      <c r="B17" s="118">
        <v>1.29</v>
      </c>
    </row>
    <row r="18" spans="1:2" x14ac:dyDescent="0.2">
      <c r="A18" s="117">
        <v>1.8</v>
      </c>
      <c r="B18" s="118">
        <v>1.33</v>
      </c>
    </row>
    <row r="19" spans="1:2" x14ac:dyDescent="0.2">
      <c r="A19" s="117">
        <v>1.9</v>
      </c>
      <c r="B19" s="118">
        <v>1.38</v>
      </c>
    </row>
    <row r="20" spans="1:2" x14ac:dyDescent="0.2">
      <c r="A20" s="117">
        <v>2</v>
      </c>
      <c r="B20" s="118">
        <v>1.42</v>
      </c>
    </row>
    <row r="21" spans="1:2" x14ac:dyDescent="0.2">
      <c r="A21" s="117">
        <v>2.1</v>
      </c>
      <c r="B21" s="118">
        <v>1.46</v>
      </c>
    </row>
    <row r="22" spans="1:2" x14ac:dyDescent="0.2">
      <c r="A22" s="117">
        <v>2.2000000000000002</v>
      </c>
      <c r="B22" s="118">
        <v>1.51</v>
      </c>
    </row>
    <row r="23" spans="1:2" x14ac:dyDescent="0.2">
      <c r="A23" s="117">
        <v>2.2999999999999998</v>
      </c>
      <c r="B23" s="118">
        <v>1.55</v>
      </c>
    </row>
    <row r="24" spans="1:2" x14ac:dyDescent="0.2">
      <c r="A24" s="117">
        <v>2.4</v>
      </c>
      <c r="B24" s="118">
        <v>1.59</v>
      </c>
    </row>
    <row r="25" spans="1:2" x14ac:dyDescent="0.2">
      <c r="A25" s="117">
        <v>2.5</v>
      </c>
      <c r="B25" s="118">
        <v>1.63</v>
      </c>
    </row>
  </sheetData>
  <sheetProtection password="C853" sheet="1" objects="1" scenarios="1" selectLockedCells="1" selectUnlockedCells="1"/>
  <phoneticPr fontId="2"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14"/>
  <sheetViews>
    <sheetView workbookViewId="0">
      <selection activeCell="E18" sqref="E18:I18"/>
    </sheetView>
  </sheetViews>
  <sheetFormatPr baseColWidth="10" defaultRowHeight="12.75" x14ac:dyDescent="0.2"/>
  <cols>
    <col min="1" max="1" width="11.42578125" style="125"/>
  </cols>
  <sheetData>
    <row r="1" spans="1:2" x14ac:dyDescent="0.2">
      <c r="A1" s="123" t="s">
        <v>6</v>
      </c>
      <c r="B1" s="121" t="s">
        <v>7</v>
      </c>
    </row>
    <row r="2" spans="1:2" x14ac:dyDescent="0.2">
      <c r="A2" s="124">
        <v>150</v>
      </c>
      <c r="B2" s="122">
        <v>1.35</v>
      </c>
    </row>
    <row r="3" spans="1:2" x14ac:dyDescent="0.2">
      <c r="A3" s="124">
        <v>200</v>
      </c>
      <c r="B3" s="122">
        <v>1.27</v>
      </c>
    </row>
    <row r="4" spans="1:2" x14ac:dyDescent="0.2">
      <c r="A4" s="124">
        <v>300</v>
      </c>
      <c r="B4" s="122">
        <v>1.17</v>
      </c>
    </row>
    <row r="5" spans="1:2" x14ac:dyDescent="0.2">
      <c r="A5" s="124">
        <v>400</v>
      </c>
      <c r="B5" s="126">
        <v>1.1000000000000001</v>
      </c>
    </row>
    <row r="6" spans="1:2" x14ac:dyDescent="0.2">
      <c r="A6" s="124">
        <v>500</v>
      </c>
      <c r="B6" s="126">
        <v>1.05</v>
      </c>
    </row>
    <row r="7" spans="1:2" x14ac:dyDescent="0.2">
      <c r="A7" s="124">
        <v>600</v>
      </c>
      <c r="B7" s="122">
        <v>1.03</v>
      </c>
    </row>
    <row r="8" spans="1:2" x14ac:dyDescent="0.2">
      <c r="A8" s="124">
        <v>700</v>
      </c>
      <c r="B8" s="126">
        <v>1</v>
      </c>
    </row>
    <row r="9" spans="1:2" x14ac:dyDescent="0.2">
      <c r="A9" s="124">
        <v>800</v>
      </c>
      <c r="B9" s="122">
        <v>0.95</v>
      </c>
    </row>
    <row r="10" spans="1:2" x14ac:dyDescent="0.2">
      <c r="A10" s="124">
        <v>900</v>
      </c>
      <c r="B10" s="126">
        <v>0.91</v>
      </c>
    </row>
    <row r="11" spans="1:2" x14ac:dyDescent="0.2">
      <c r="A11" s="124">
        <v>1000</v>
      </c>
      <c r="B11" s="122">
        <v>0.87</v>
      </c>
    </row>
    <row r="12" spans="1:2" x14ac:dyDescent="0.2">
      <c r="A12" s="124">
        <v>1100</v>
      </c>
      <c r="B12" s="122">
        <v>0.82</v>
      </c>
    </row>
    <row r="13" spans="1:2" x14ac:dyDescent="0.2">
      <c r="A13" s="127">
        <v>1200</v>
      </c>
      <c r="B13" s="128">
        <v>0.77</v>
      </c>
    </row>
    <row r="14" spans="1:2" x14ac:dyDescent="0.2">
      <c r="A14" s="130">
        <v>1300</v>
      </c>
      <c r="B14" s="131">
        <v>0.71</v>
      </c>
    </row>
  </sheetData>
  <sheetProtection password="C853" sheet="1" objects="1" scenarios="1" selectLockedCells="1" selectUnlockedCells="1"/>
  <phoneticPr fontId="2"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15"/>
  <sheetViews>
    <sheetView workbookViewId="0">
      <selection activeCell="A16" sqref="A16"/>
    </sheetView>
  </sheetViews>
  <sheetFormatPr baseColWidth="10" defaultRowHeight="12.75" x14ac:dyDescent="0.2"/>
  <sheetData>
    <row r="1" spans="1:3" x14ac:dyDescent="0.2">
      <c r="A1" s="113" t="s">
        <v>9</v>
      </c>
      <c r="B1" s="114" t="s">
        <v>7</v>
      </c>
    </row>
    <row r="2" spans="1:3" x14ac:dyDescent="0.2">
      <c r="A2" s="115">
        <v>15</v>
      </c>
      <c r="B2" s="116">
        <v>1.07</v>
      </c>
      <c r="C2" s="8">
        <v>15</v>
      </c>
    </row>
    <row r="3" spans="1:3" x14ac:dyDescent="0.2">
      <c r="A3" s="115">
        <v>20</v>
      </c>
      <c r="B3" s="116">
        <v>1</v>
      </c>
      <c r="C3" s="8">
        <v>20</v>
      </c>
    </row>
    <row r="4" spans="1:3" x14ac:dyDescent="0.2">
      <c r="A4" s="115">
        <v>25</v>
      </c>
      <c r="B4" s="116">
        <v>0.96</v>
      </c>
      <c r="C4" s="8">
        <v>25</v>
      </c>
    </row>
    <row r="5" spans="1:3" x14ac:dyDescent="0.2">
      <c r="A5" s="115">
        <v>30</v>
      </c>
      <c r="B5" s="116">
        <v>0.93</v>
      </c>
      <c r="C5" s="8">
        <v>30</v>
      </c>
    </row>
    <row r="6" spans="1:3" x14ac:dyDescent="0.2">
      <c r="A6" s="115">
        <v>35</v>
      </c>
      <c r="B6" s="116">
        <v>0.9</v>
      </c>
      <c r="C6" s="8">
        <v>35</v>
      </c>
    </row>
    <row r="7" spans="1:3" x14ac:dyDescent="0.2">
      <c r="A7" s="115">
        <v>40</v>
      </c>
      <c r="B7" s="116">
        <v>0.87</v>
      </c>
      <c r="C7" s="8">
        <v>40</v>
      </c>
    </row>
    <row r="8" spans="1:3" x14ac:dyDescent="0.2">
      <c r="A8" s="115">
        <v>45</v>
      </c>
      <c r="B8" s="116">
        <v>0.85</v>
      </c>
      <c r="C8" s="8">
        <v>45</v>
      </c>
    </row>
    <row r="9" spans="1:3" x14ac:dyDescent="0.2">
      <c r="A9" s="115">
        <v>50</v>
      </c>
      <c r="B9" s="116">
        <v>0.83</v>
      </c>
      <c r="C9" s="8">
        <v>50</v>
      </c>
    </row>
    <row r="10" spans="1:3" x14ac:dyDescent="0.2">
      <c r="A10" s="115">
        <v>55</v>
      </c>
      <c r="B10" s="116">
        <v>0.82</v>
      </c>
      <c r="C10" s="8">
        <v>55</v>
      </c>
    </row>
    <row r="11" spans="1:3" x14ac:dyDescent="0.2">
      <c r="A11" s="115">
        <v>60</v>
      </c>
      <c r="B11" s="116">
        <v>0.8</v>
      </c>
      <c r="C11" s="8">
        <v>60</v>
      </c>
    </row>
    <row r="12" spans="1:3" x14ac:dyDescent="0.2">
      <c r="A12" s="115">
        <v>65</v>
      </c>
      <c r="B12" s="116">
        <v>0.79</v>
      </c>
      <c r="C12" s="8">
        <v>65</v>
      </c>
    </row>
    <row r="13" spans="1:3" x14ac:dyDescent="0.2">
      <c r="A13" s="115">
        <v>70</v>
      </c>
      <c r="B13" s="116">
        <v>0.78</v>
      </c>
      <c r="C13" s="8">
        <v>70</v>
      </c>
    </row>
    <row r="14" spans="1:3" x14ac:dyDescent="0.2">
      <c r="A14" s="115">
        <v>75</v>
      </c>
      <c r="B14" s="116">
        <v>0.76</v>
      </c>
      <c r="C14" s="8">
        <v>75</v>
      </c>
    </row>
    <row r="15" spans="1:3" x14ac:dyDescent="0.2">
      <c r="A15" s="115">
        <v>80</v>
      </c>
      <c r="B15" s="116">
        <v>0.75</v>
      </c>
      <c r="C15" s="8">
        <v>80</v>
      </c>
    </row>
  </sheetData>
  <sheetProtection password="C853" sheet="1" objects="1" scenarios="1" selectLockedCells="1"/>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935"/>
  <sheetViews>
    <sheetView zoomScaleNormal="100" workbookViewId="0">
      <pane ySplit="1" topLeftCell="A2" activePane="bottomLeft" state="frozen"/>
      <selection activeCell="E18" sqref="E18:I18"/>
      <selection pane="bottomLeft" activeCell="P18" sqref="P18"/>
    </sheetView>
  </sheetViews>
  <sheetFormatPr baseColWidth="10" defaultRowHeight="12.75" x14ac:dyDescent="0.2"/>
  <cols>
    <col min="1" max="1" width="10.28515625" style="13" bestFit="1" customWidth="1"/>
    <col min="2" max="2" width="17.28515625" customWidth="1"/>
    <col min="3" max="3" width="18" style="13" bestFit="1" customWidth="1"/>
    <col min="4" max="4" width="8.7109375" style="13" customWidth="1"/>
    <col min="5" max="5" width="9.28515625" style="13" customWidth="1"/>
    <col min="6" max="6" width="7.140625" bestFit="1" customWidth="1"/>
    <col min="7" max="7" width="12.85546875" style="13" customWidth="1"/>
    <col min="8" max="8" width="14" style="13" bestFit="1" customWidth="1"/>
    <col min="9" max="9" width="10" style="190" customWidth="1"/>
    <col min="10" max="10" width="9.28515625" style="13" customWidth="1"/>
    <col min="11" max="11" width="10.7109375" style="188" customWidth="1"/>
    <col min="12" max="12" width="18.85546875" style="13" bestFit="1" customWidth="1"/>
    <col min="13" max="13" width="5.85546875" customWidth="1"/>
    <col min="14" max="14" width="9.42578125" customWidth="1"/>
    <col min="15" max="15" width="11.7109375" style="13" customWidth="1"/>
    <col min="16" max="16" width="11.5703125" style="13" customWidth="1"/>
    <col min="17" max="18" width="15.7109375" style="13" customWidth="1"/>
    <col min="19" max="19" width="14.7109375" customWidth="1"/>
  </cols>
  <sheetData>
    <row r="1" spans="1:19" ht="63" x14ac:dyDescent="0.25">
      <c r="A1" s="191" t="s">
        <v>63</v>
      </c>
      <c r="B1" s="189" t="s">
        <v>64</v>
      </c>
      <c r="C1" s="191" t="s">
        <v>13</v>
      </c>
      <c r="D1" s="191" t="s">
        <v>1</v>
      </c>
      <c r="E1" s="191" t="s">
        <v>65</v>
      </c>
      <c r="F1" s="191" t="s">
        <v>66</v>
      </c>
      <c r="G1" s="191" t="s">
        <v>67</v>
      </c>
      <c r="H1" s="189" t="s">
        <v>3</v>
      </c>
      <c r="I1" s="191" t="s">
        <v>68</v>
      </c>
      <c r="J1" s="191" t="s">
        <v>160</v>
      </c>
      <c r="K1" s="191" t="s">
        <v>0</v>
      </c>
      <c r="L1" s="191" t="s">
        <v>166</v>
      </c>
      <c r="M1" s="189" t="s">
        <v>4</v>
      </c>
      <c r="N1" s="189" t="s">
        <v>6</v>
      </c>
      <c r="O1" s="191" t="s">
        <v>17</v>
      </c>
      <c r="P1" s="191" t="s">
        <v>18</v>
      </c>
      <c r="Q1" s="191" t="s">
        <v>69</v>
      </c>
      <c r="R1" s="191" t="s">
        <v>70</v>
      </c>
      <c r="S1" s="189" t="s">
        <v>71</v>
      </c>
    </row>
    <row r="2" spans="1:19" x14ac:dyDescent="0.2">
      <c r="A2" s="192">
        <v>100001</v>
      </c>
      <c r="B2" s="3">
        <v>1050</v>
      </c>
      <c r="C2" s="13" t="s">
        <v>73</v>
      </c>
      <c r="D2" s="13" t="s">
        <v>74</v>
      </c>
      <c r="E2" s="192">
        <v>2</v>
      </c>
      <c r="F2" s="13"/>
      <c r="G2" s="13" t="s">
        <v>75</v>
      </c>
      <c r="H2" t="s">
        <v>159</v>
      </c>
      <c r="I2" s="192">
        <v>20</v>
      </c>
      <c r="J2" s="192">
        <v>16</v>
      </c>
      <c r="K2" s="13" t="s">
        <v>72</v>
      </c>
      <c r="L2" s="13" t="s">
        <v>167</v>
      </c>
      <c r="M2" s="198" t="s">
        <v>165</v>
      </c>
      <c r="N2" s="3"/>
      <c r="O2" s="3"/>
      <c r="P2" s="3"/>
      <c r="Q2" s="192">
        <v>32393341</v>
      </c>
      <c r="R2" s="192">
        <v>5690838</v>
      </c>
      <c r="S2" s="193">
        <v>45658</v>
      </c>
    </row>
    <row r="3" spans="1:19" x14ac:dyDescent="0.2">
      <c r="A3" s="194">
        <v>100002</v>
      </c>
      <c r="B3" s="199">
        <v>1250</v>
      </c>
      <c r="C3" s="196" t="s">
        <v>73</v>
      </c>
      <c r="D3" s="196" t="s">
        <v>74</v>
      </c>
      <c r="E3" s="194">
        <v>2</v>
      </c>
      <c r="F3" s="196"/>
      <c r="G3" s="196" t="s">
        <v>76</v>
      </c>
      <c r="H3" s="195" t="s">
        <v>159</v>
      </c>
      <c r="I3" s="194">
        <v>20</v>
      </c>
      <c r="J3" s="194">
        <v>17</v>
      </c>
      <c r="K3" s="196" t="s">
        <v>72</v>
      </c>
      <c r="L3" s="196" t="s">
        <v>167</v>
      </c>
      <c r="M3" s="198" t="s">
        <v>165</v>
      </c>
      <c r="N3" s="199"/>
      <c r="O3" s="199"/>
      <c r="P3" s="199"/>
      <c r="Q3" s="194">
        <v>32393390</v>
      </c>
      <c r="R3" s="194">
        <v>5690822</v>
      </c>
      <c r="S3" s="197">
        <v>45658</v>
      </c>
    </row>
    <row r="4" spans="1:19" x14ac:dyDescent="0.2">
      <c r="A4" s="192">
        <v>100003</v>
      </c>
      <c r="B4" s="3">
        <v>1400</v>
      </c>
      <c r="C4" s="13" t="s">
        <v>73</v>
      </c>
      <c r="D4" s="13" t="s">
        <v>74</v>
      </c>
      <c r="E4" s="192">
        <v>2</v>
      </c>
      <c r="F4" s="13"/>
      <c r="G4" s="13" t="s">
        <v>75</v>
      </c>
      <c r="H4" t="s">
        <v>159</v>
      </c>
      <c r="I4" s="192">
        <v>20</v>
      </c>
      <c r="J4" s="192">
        <v>19</v>
      </c>
      <c r="K4" s="13" t="s">
        <v>72</v>
      </c>
      <c r="L4" s="13" t="s">
        <v>167</v>
      </c>
      <c r="M4" s="198" t="s">
        <v>165</v>
      </c>
      <c r="N4" s="3"/>
      <c r="O4" s="3"/>
      <c r="P4" s="3"/>
      <c r="Q4" s="192">
        <v>32393469</v>
      </c>
      <c r="R4" s="192">
        <v>5690784</v>
      </c>
      <c r="S4" s="193">
        <v>45658</v>
      </c>
    </row>
    <row r="5" spans="1:19" x14ac:dyDescent="0.2">
      <c r="A5" s="194">
        <v>100004</v>
      </c>
      <c r="B5" s="199">
        <v>1600</v>
      </c>
      <c r="C5" s="196" t="s">
        <v>73</v>
      </c>
      <c r="D5" s="196" t="s">
        <v>74</v>
      </c>
      <c r="E5" s="194">
        <v>2</v>
      </c>
      <c r="F5" s="196"/>
      <c r="G5" s="196" t="s">
        <v>75</v>
      </c>
      <c r="H5" s="195" t="s">
        <v>159</v>
      </c>
      <c r="I5" s="194">
        <v>20</v>
      </c>
      <c r="J5" s="194">
        <v>16</v>
      </c>
      <c r="K5" s="196" t="s">
        <v>72</v>
      </c>
      <c r="L5" s="196" t="s">
        <v>167</v>
      </c>
      <c r="M5" s="198" t="s">
        <v>165</v>
      </c>
      <c r="N5" s="199"/>
      <c r="O5" s="199"/>
      <c r="P5" s="199"/>
      <c r="Q5" s="194">
        <v>32393570</v>
      </c>
      <c r="R5" s="194">
        <v>5690728</v>
      </c>
      <c r="S5" s="197">
        <v>45658</v>
      </c>
    </row>
    <row r="6" spans="1:19" x14ac:dyDescent="0.2">
      <c r="A6" s="192">
        <v>100005</v>
      </c>
      <c r="B6" s="3">
        <v>1300</v>
      </c>
      <c r="C6" s="13" t="s">
        <v>73</v>
      </c>
      <c r="D6" s="13" t="s">
        <v>74</v>
      </c>
      <c r="E6" s="192">
        <v>2</v>
      </c>
      <c r="F6" s="13"/>
      <c r="G6" s="13" t="s">
        <v>75</v>
      </c>
      <c r="H6" t="s">
        <v>159</v>
      </c>
      <c r="I6" s="192">
        <v>20</v>
      </c>
      <c r="J6" s="192">
        <v>17</v>
      </c>
      <c r="K6" s="13" t="s">
        <v>72</v>
      </c>
      <c r="L6" s="13" t="s">
        <v>167</v>
      </c>
      <c r="M6" s="198" t="s">
        <v>165</v>
      </c>
      <c r="N6" s="3"/>
      <c r="O6" s="3"/>
      <c r="P6" s="3"/>
      <c r="Q6" s="192">
        <v>32393671</v>
      </c>
      <c r="R6" s="192">
        <v>5690671</v>
      </c>
      <c r="S6" s="193">
        <v>45658</v>
      </c>
    </row>
    <row r="7" spans="1:19" x14ac:dyDescent="0.2">
      <c r="A7" s="194">
        <v>100006</v>
      </c>
      <c r="B7" s="199">
        <v>1200</v>
      </c>
      <c r="C7" s="196" t="s">
        <v>73</v>
      </c>
      <c r="D7" s="196" t="s">
        <v>74</v>
      </c>
      <c r="E7" s="194">
        <v>2</v>
      </c>
      <c r="F7" s="196"/>
      <c r="G7" s="196" t="s">
        <v>75</v>
      </c>
      <c r="H7" s="195" t="s">
        <v>159</v>
      </c>
      <c r="I7" s="194">
        <v>20</v>
      </c>
      <c r="J7" s="194">
        <v>16</v>
      </c>
      <c r="K7" s="196" t="s">
        <v>72</v>
      </c>
      <c r="L7" s="196" t="s">
        <v>167</v>
      </c>
      <c r="M7" s="198" t="s">
        <v>165</v>
      </c>
      <c r="N7" s="199"/>
      <c r="O7" s="199"/>
      <c r="P7" s="199"/>
      <c r="Q7" s="194">
        <v>32393727</v>
      </c>
      <c r="R7" s="194">
        <v>5690645</v>
      </c>
      <c r="S7" s="197">
        <v>45658</v>
      </c>
    </row>
    <row r="8" spans="1:19" x14ac:dyDescent="0.2">
      <c r="A8" s="192">
        <v>100007</v>
      </c>
      <c r="B8" s="3">
        <v>1000</v>
      </c>
      <c r="C8" s="13" t="s">
        <v>73</v>
      </c>
      <c r="D8" s="13" t="s">
        <v>74</v>
      </c>
      <c r="E8" s="192">
        <v>2</v>
      </c>
      <c r="F8" s="13"/>
      <c r="G8" s="13" t="s">
        <v>77</v>
      </c>
      <c r="H8" t="s">
        <v>159</v>
      </c>
      <c r="I8" s="192">
        <v>20</v>
      </c>
      <c r="J8" s="192">
        <v>19</v>
      </c>
      <c r="K8" s="13" t="s">
        <v>72</v>
      </c>
      <c r="L8" s="13" t="s">
        <v>167</v>
      </c>
      <c r="M8" s="198" t="s">
        <v>165</v>
      </c>
      <c r="N8" s="3"/>
      <c r="O8" s="3"/>
      <c r="P8" s="3"/>
      <c r="Q8" s="192">
        <v>32393852</v>
      </c>
      <c r="R8" s="192">
        <v>5690598</v>
      </c>
      <c r="S8" s="193">
        <v>45658</v>
      </c>
    </row>
    <row r="9" spans="1:19" x14ac:dyDescent="0.2">
      <c r="A9" s="194">
        <v>100008</v>
      </c>
      <c r="B9" s="199">
        <v>950</v>
      </c>
      <c r="C9" s="196" t="s">
        <v>73</v>
      </c>
      <c r="D9" s="196" t="s">
        <v>74</v>
      </c>
      <c r="E9" s="194">
        <v>2</v>
      </c>
      <c r="F9" s="196"/>
      <c r="G9" s="196" t="s">
        <v>75</v>
      </c>
      <c r="H9" s="195" t="s">
        <v>159</v>
      </c>
      <c r="I9" s="194">
        <v>20</v>
      </c>
      <c r="J9" s="194">
        <v>17</v>
      </c>
      <c r="K9" s="196" t="s">
        <v>72</v>
      </c>
      <c r="L9" s="196" t="s">
        <v>167</v>
      </c>
      <c r="M9" s="198" t="s">
        <v>165</v>
      </c>
      <c r="N9" s="199"/>
      <c r="O9" s="199"/>
      <c r="P9" s="199"/>
      <c r="Q9" s="194">
        <v>32393900</v>
      </c>
      <c r="R9" s="194">
        <v>5690557</v>
      </c>
      <c r="S9" s="197">
        <v>45658</v>
      </c>
    </row>
    <row r="10" spans="1:19" x14ac:dyDescent="0.2">
      <c r="A10" s="192">
        <v>100009</v>
      </c>
      <c r="B10" s="3">
        <v>320</v>
      </c>
      <c r="C10" s="13" t="s">
        <v>73</v>
      </c>
      <c r="D10" s="13" t="s">
        <v>74</v>
      </c>
      <c r="E10" s="192">
        <v>2</v>
      </c>
      <c r="F10" s="13"/>
      <c r="G10" s="13" t="s">
        <v>77</v>
      </c>
      <c r="H10" t="s">
        <v>159</v>
      </c>
      <c r="I10" s="192">
        <v>20</v>
      </c>
      <c r="J10" s="192">
        <v>16</v>
      </c>
      <c r="K10" s="13" t="s">
        <v>72</v>
      </c>
      <c r="L10" s="13" t="s">
        <v>167</v>
      </c>
      <c r="M10" s="198" t="s">
        <v>165</v>
      </c>
      <c r="N10" s="3"/>
      <c r="O10" s="3"/>
      <c r="P10" s="3"/>
      <c r="Q10" s="192">
        <v>32393897</v>
      </c>
      <c r="R10" s="192">
        <v>5690635</v>
      </c>
      <c r="S10" s="193">
        <v>45658</v>
      </c>
    </row>
    <row r="11" spans="1:19" x14ac:dyDescent="0.2">
      <c r="A11" s="194">
        <v>100010</v>
      </c>
      <c r="B11" s="199">
        <v>600</v>
      </c>
      <c r="C11" s="196" t="s">
        <v>73</v>
      </c>
      <c r="D11" s="196" t="s">
        <v>74</v>
      </c>
      <c r="E11" s="194">
        <v>2</v>
      </c>
      <c r="F11" s="196"/>
      <c r="G11" s="196" t="s">
        <v>77</v>
      </c>
      <c r="H11" s="195" t="s">
        <v>159</v>
      </c>
      <c r="I11" s="194">
        <v>20</v>
      </c>
      <c r="J11" s="194">
        <v>16</v>
      </c>
      <c r="K11" s="196" t="s">
        <v>72</v>
      </c>
      <c r="L11" s="196" t="s">
        <v>167</v>
      </c>
      <c r="M11" s="198" t="s">
        <v>165</v>
      </c>
      <c r="N11" s="199"/>
      <c r="O11" s="199"/>
      <c r="P11" s="199"/>
      <c r="Q11" s="194">
        <v>32393848</v>
      </c>
      <c r="R11" s="194">
        <v>5690773</v>
      </c>
      <c r="S11" s="197">
        <v>45658</v>
      </c>
    </row>
    <row r="12" spans="1:19" x14ac:dyDescent="0.2">
      <c r="A12" s="192">
        <v>100012</v>
      </c>
      <c r="B12" s="3">
        <v>1500</v>
      </c>
      <c r="C12" s="13" t="s">
        <v>73</v>
      </c>
      <c r="D12" s="13" t="s">
        <v>74</v>
      </c>
      <c r="E12" s="192">
        <v>2</v>
      </c>
      <c r="F12" s="13"/>
      <c r="G12" s="13" t="s">
        <v>76</v>
      </c>
      <c r="H12" t="s">
        <v>159</v>
      </c>
      <c r="I12" s="192">
        <v>20</v>
      </c>
      <c r="J12" s="192">
        <v>16</v>
      </c>
      <c r="K12" s="13" t="s">
        <v>72</v>
      </c>
      <c r="L12" s="13" t="s">
        <v>167</v>
      </c>
      <c r="M12" s="198" t="s">
        <v>165</v>
      </c>
      <c r="N12" s="3"/>
      <c r="O12" s="3"/>
      <c r="P12" s="3"/>
      <c r="Q12" s="192">
        <v>32393729</v>
      </c>
      <c r="R12" s="192">
        <v>5690775</v>
      </c>
      <c r="S12" s="193">
        <v>45658</v>
      </c>
    </row>
    <row r="13" spans="1:19" x14ac:dyDescent="0.2">
      <c r="A13" s="194">
        <v>100013</v>
      </c>
      <c r="B13" s="199">
        <v>400</v>
      </c>
      <c r="C13" s="196" t="s">
        <v>73</v>
      </c>
      <c r="D13" s="196" t="s">
        <v>74</v>
      </c>
      <c r="E13" s="194">
        <v>2</v>
      </c>
      <c r="F13" s="196"/>
      <c r="G13" s="196" t="s">
        <v>76</v>
      </c>
      <c r="H13" s="195" t="s">
        <v>159</v>
      </c>
      <c r="I13" s="194">
        <v>20</v>
      </c>
      <c r="J13" s="194">
        <v>18</v>
      </c>
      <c r="K13" s="196" t="s">
        <v>72</v>
      </c>
      <c r="L13" s="196" t="s">
        <v>167</v>
      </c>
      <c r="M13" s="198" t="s">
        <v>165</v>
      </c>
      <c r="N13" s="199"/>
      <c r="O13" s="199"/>
      <c r="P13" s="199"/>
      <c r="Q13" s="194">
        <v>32393913</v>
      </c>
      <c r="R13" s="194">
        <v>5690846</v>
      </c>
      <c r="S13" s="197">
        <v>45658</v>
      </c>
    </row>
    <row r="14" spans="1:19" x14ac:dyDescent="0.2">
      <c r="A14" s="192">
        <v>100014</v>
      </c>
      <c r="B14" s="3">
        <v>650</v>
      </c>
      <c r="C14" s="13" t="s">
        <v>73</v>
      </c>
      <c r="D14" s="13" t="s">
        <v>74</v>
      </c>
      <c r="E14" s="192">
        <v>2</v>
      </c>
      <c r="F14" s="13"/>
      <c r="G14" s="13" t="s">
        <v>76</v>
      </c>
      <c r="H14" t="s">
        <v>159</v>
      </c>
      <c r="I14" s="192">
        <v>20</v>
      </c>
      <c r="J14" s="192">
        <v>15</v>
      </c>
      <c r="K14" s="13" t="s">
        <v>72</v>
      </c>
      <c r="L14" s="13" t="s">
        <v>167</v>
      </c>
      <c r="M14" s="198" t="s">
        <v>165</v>
      </c>
      <c r="N14" s="3"/>
      <c r="O14" s="3"/>
      <c r="P14" s="3"/>
      <c r="Q14" s="192">
        <v>32393750</v>
      </c>
      <c r="R14" s="192">
        <v>5690902</v>
      </c>
      <c r="S14" s="193">
        <v>45658</v>
      </c>
    </row>
    <row r="15" spans="1:19" x14ac:dyDescent="0.2">
      <c r="A15" s="194">
        <v>100015</v>
      </c>
      <c r="B15" s="199">
        <v>750</v>
      </c>
      <c r="C15" s="196" t="s">
        <v>73</v>
      </c>
      <c r="D15" s="196" t="s">
        <v>74</v>
      </c>
      <c r="E15" s="194">
        <v>2</v>
      </c>
      <c r="F15" s="196"/>
      <c r="G15" s="196" t="s">
        <v>78</v>
      </c>
      <c r="H15" s="195" t="s">
        <v>159</v>
      </c>
      <c r="I15" s="194">
        <v>20</v>
      </c>
      <c r="J15" s="194">
        <v>19</v>
      </c>
      <c r="K15" s="196" t="s">
        <v>72</v>
      </c>
      <c r="L15" s="196" t="s">
        <v>167</v>
      </c>
      <c r="M15" s="198" t="s">
        <v>165</v>
      </c>
      <c r="N15" s="199"/>
      <c r="O15" s="199"/>
      <c r="P15" s="199"/>
      <c r="Q15" s="194">
        <v>32393658</v>
      </c>
      <c r="R15" s="194">
        <v>5690904</v>
      </c>
      <c r="S15" s="197">
        <v>45658</v>
      </c>
    </row>
    <row r="16" spans="1:19" x14ac:dyDescent="0.2">
      <c r="A16" s="192">
        <v>100016</v>
      </c>
      <c r="B16" s="3">
        <v>800</v>
      </c>
      <c r="C16" s="13" t="s">
        <v>73</v>
      </c>
      <c r="D16" s="13" t="s">
        <v>74</v>
      </c>
      <c r="E16" s="192">
        <v>2</v>
      </c>
      <c r="F16" s="13"/>
      <c r="G16" s="13" t="s">
        <v>76</v>
      </c>
      <c r="H16" t="s">
        <v>159</v>
      </c>
      <c r="I16" s="192">
        <v>20</v>
      </c>
      <c r="J16" s="192">
        <v>17</v>
      </c>
      <c r="K16" s="13" t="s">
        <v>72</v>
      </c>
      <c r="L16" s="13" t="s">
        <v>167</v>
      </c>
      <c r="M16" s="198" t="s">
        <v>165</v>
      </c>
      <c r="N16" s="3"/>
      <c r="O16" s="3"/>
      <c r="P16" s="3"/>
      <c r="Q16" s="192">
        <v>32393722</v>
      </c>
      <c r="R16" s="192">
        <v>5690869</v>
      </c>
      <c r="S16" s="193">
        <v>45658</v>
      </c>
    </row>
    <row r="17" spans="1:19" x14ac:dyDescent="0.2">
      <c r="A17" s="194">
        <v>100017</v>
      </c>
      <c r="B17" s="199">
        <v>1300</v>
      </c>
      <c r="C17" s="196" t="s">
        <v>73</v>
      </c>
      <c r="D17" s="196" t="s">
        <v>74</v>
      </c>
      <c r="E17" s="194">
        <v>2</v>
      </c>
      <c r="F17" s="196"/>
      <c r="G17" s="196" t="s">
        <v>75</v>
      </c>
      <c r="H17" s="195" t="s">
        <v>159</v>
      </c>
      <c r="I17" s="194">
        <v>20</v>
      </c>
      <c r="J17" s="194">
        <v>16</v>
      </c>
      <c r="K17" s="196" t="s">
        <v>72</v>
      </c>
      <c r="L17" s="196" t="s">
        <v>167</v>
      </c>
      <c r="M17" s="198" t="s">
        <v>165</v>
      </c>
      <c r="N17" s="199"/>
      <c r="O17" s="199"/>
      <c r="P17" s="199"/>
      <c r="Q17" s="194">
        <v>32393640</v>
      </c>
      <c r="R17" s="194">
        <v>5690835</v>
      </c>
      <c r="S17" s="197">
        <v>45658</v>
      </c>
    </row>
    <row r="18" spans="1:19" x14ac:dyDescent="0.2">
      <c r="A18" s="192">
        <v>100018</v>
      </c>
      <c r="B18" s="3">
        <v>1250</v>
      </c>
      <c r="C18" s="13" t="s">
        <v>73</v>
      </c>
      <c r="D18" s="13" t="s">
        <v>74</v>
      </c>
      <c r="E18" s="192">
        <v>2</v>
      </c>
      <c r="F18" s="13"/>
      <c r="G18" s="13" t="s">
        <v>76</v>
      </c>
      <c r="H18" t="s">
        <v>159</v>
      </c>
      <c r="I18" s="192">
        <v>20</v>
      </c>
      <c r="J18" s="192">
        <v>16</v>
      </c>
      <c r="K18" s="13" t="s">
        <v>72</v>
      </c>
      <c r="L18" s="13" t="s">
        <v>167</v>
      </c>
      <c r="M18" s="198" t="s">
        <v>165</v>
      </c>
      <c r="N18" s="3"/>
      <c r="O18" s="3"/>
      <c r="P18" s="3"/>
      <c r="Q18" s="192">
        <v>32393652</v>
      </c>
      <c r="R18" s="192">
        <v>5690757</v>
      </c>
      <c r="S18" s="193">
        <v>45658</v>
      </c>
    </row>
    <row r="19" spans="1:19" x14ac:dyDescent="0.2">
      <c r="A19" s="194">
        <v>100019</v>
      </c>
      <c r="B19" s="199">
        <v>900</v>
      </c>
      <c r="C19" s="196" t="s">
        <v>73</v>
      </c>
      <c r="D19" s="196" t="s">
        <v>74</v>
      </c>
      <c r="E19" s="194">
        <v>2</v>
      </c>
      <c r="F19" s="196"/>
      <c r="G19" s="196" t="s">
        <v>75</v>
      </c>
      <c r="H19" s="195" t="s">
        <v>159</v>
      </c>
      <c r="I19" s="194">
        <v>20</v>
      </c>
      <c r="J19" s="194">
        <v>18</v>
      </c>
      <c r="K19" s="196" t="s">
        <v>72</v>
      </c>
      <c r="L19" s="196" t="s">
        <v>167</v>
      </c>
      <c r="M19" s="198" t="s">
        <v>165</v>
      </c>
      <c r="N19" s="199"/>
      <c r="O19" s="199"/>
      <c r="P19" s="199"/>
      <c r="Q19" s="194">
        <v>32393588</v>
      </c>
      <c r="R19" s="194">
        <v>5690786</v>
      </c>
      <c r="S19" s="197">
        <v>45658</v>
      </c>
    </row>
    <row r="20" spans="1:19" x14ac:dyDescent="0.2">
      <c r="A20" s="192">
        <v>100020</v>
      </c>
      <c r="B20" s="3">
        <v>400</v>
      </c>
      <c r="C20" s="13" t="s">
        <v>73</v>
      </c>
      <c r="D20" s="13" t="s">
        <v>79</v>
      </c>
      <c r="E20" s="192">
        <v>2</v>
      </c>
      <c r="F20" s="13"/>
      <c r="G20" s="13" t="s">
        <v>80</v>
      </c>
      <c r="H20" t="s">
        <v>159</v>
      </c>
      <c r="I20" s="3"/>
      <c r="J20" s="192">
        <v>21</v>
      </c>
      <c r="K20" s="13" t="s">
        <v>72</v>
      </c>
      <c r="L20" s="13" t="s">
        <v>167</v>
      </c>
      <c r="M20" s="198">
        <v>1</v>
      </c>
      <c r="N20" s="3"/>
      <c r="O20" s="3"/>
      <c r="P20" s="3"/>
      <c r="Q20" s="192">
        <v>32393543</v>
      </c>
      <c r="R20" s="192">
        <v>5690996</v>
      </c>
      <c r="S20" s="193">
        <v>45658</v>
      </c>
    </row>
    <row r="21" spans="1:19" x14ac:dyDescent="0.2">
      <c r="A21" s="194">
        <v>100021</v>
      </c>
      <c r="B21" s="199">
        <v>250</v>
      </c>
      <c r="C21" s="196" t="s">
        <v>73</v>
      </c>
      <c r="D21" s="196" t="s">
        <v>79</v>
      </c>
      <c r="E21" s="194">
        <v>2</v>
      </c>
      <c r="F21" s="196"/>
      <c r="G21" s="196" t="s">
        <v>81</v>
      </c>
      <c r="H21" s="195" t="s">
        <v>159</v>
      </c>
      <c r="I21" s="199"/>
      <c r="J21" s="194">
        <v>20</v>
      </c>
      <c r="K21" s="196" t="s">
        <v>72</v>
      </c>
      <c r="L21" s="196" t="s">
        <v>167</v>
      </c>
      <c r="M21" s="200">
        <v>1</v>
      </c>
      <c r="N21" s="199"/>
      <c r="O21" s="199"/>
      <c r="P21" s="199"/>
      <c r="Q21" s="194">
        <v>32393300</v>
      </c>
      <c r="R21" s="194">
        <v>5690763</v>
      </c>
      <c r="S21" s="197">
        <v>45658</v>
      </c>
    </row>
    <row r="22" spans="1:19" x14ac:dyDescent="0.2">
      <c r="A22" s="192">
        <v>100022</v>
      </c>
      <c r="B22" s="3">
        <v>350</v>
      </c>
      <c r="C22" s="13" t="s">
        <v>73</v>
      </c>
      <c r="D22" s="13" t="s">
        <v>74</v>
      </c>
      <c r="E22" s="192">
        <v>2</v>
      </c>
      <c r="F22" s="13"/>
      <c r="G22" s="13" t="s">
        <v>77</v>
      </c>
      <c r="H22" t="s">
        <v>159</v>
      </c>
      <c r="I22" s="3"/>
      <c r="J22" s="192">
        <v>19</v>
      </c>
      <c r="K22" s="13" t="s">
        <v>72</v>
      </c>
      <c r="L22" s="13" t="s">
        <v>167</v>
      </c>
      <c r="M22" s="198">
        <v>1</v>
      </c>
      <c r="N22" s="3"/>
      <c r="O22" s="3"/>
      <c r="P22" s="3"/>
      <c r="Q22" s="192">
        <v>32393479</v>
      </c>
      <c r="R22" s="192">
        <v>5690677</v>
      </c>
      <c r="S22" s="193">
        <v>45658</v>
      </c>
    </row>
    <row r="23" spans="1:19" x14ac:dyDescent="0.2">
      <c r="A23" s="194">
        <v>100023</v>
      </c>
      <c r="B23" s="199">
        <v>600</v>
      </c>
      <c r="C23" s="196" t="s">
        <v>73</v>
      </c>
      <c r="D23" s="196" t="s">
        <v>74</v>
      </c>
      <c r="E23" s="194">
        <v>2</v>
      </c>
      <c r="F23" s="196"/>
      <c r="G23" s="196" t="s">
        <v>77</v>
      </c>
      <c r="H23" s="195" t="s">
        <v>159</v>
      </c>
      <c r="I23" s="194">
        <v>20</v>
      </c>
      <c r="J23" s="194">
        <v>17</v>
      </c>
      <c r="K23" s="196" t="s">
        <v>72</v>
      </c>
      <c r="L23" s="196" t="s">
        <v>167</v>
      </c>
      <c r="M23" s="200" t="s">
        <v>165</v>
      </c>
      <c r="N23" s="199"/>
      <c r="O23" s="199"/>
      <c r="P23" s="199"/>
      <c r="Q23" s="194">
        <v>32393596</v>
      </c>
      <c r="R23" s="194">
        <v>5690671</v>
      </c>
      <c r="S23" s="197">
        <v>45658</v>
      </c>
    </row>
    <row r="24" spans="1:19" x14ac:dyDescent="0.2">
      <c r="A24" s="192">
        <v>100024</v>
      </c>
      <c r="B24" s="3">
        <v>450</v>
      </c>
      <c r="C24" s="13" t="s">
        <v>73</v>
      </c>
      <c r="D24" s="13" t="s">
        <v>74</v>
      </c>
      <c r="E24" s="192">
        <v>2</v>
      </c>
      <c r="F24" s="13"/>
      <c r="G24" s="13" t="s">
        <v>82</v>
      </c>
      <c r="H24" t="s">
        <v>159</v>
      </c>
      <c r="I24" s="192">
        <v>20</v>
      </c>
      <c r="J24" s="192">
        <v>17</v>
      </c>
      <c r="K24" s="13" t="s">
        <v>72</v>
      </c>
      <c r="L24" s="13" t="s">
        <v>167</v>
      </c>
      <c r="M24" s="198" t="s">
        <v>165</v>
      </c>
      <c r="N24" s="3"/>
      <c r="O24" s="3"/>
      <c r="P24" s="3"/>
      <c r="Q24" s="192">
        <v>32393483</v>
      </c>
      <c r="R24" s="192">
        <v>5690569</v>
      </c>
      <c r="S24" s="193">
        <v>45658</v>
      </c>
    </row>
    <row r="25" spans="1:19" x14ac:dyDescent="0.2">
      <c r="A25" s="194">
        <v>100025</v>
      </c>
      <c r="B25" s="199">
        <v>400</v>
      </c>
      <c r="C25" s="196" t="s">
        <v>73</v>
      </c>
      <c r="D25" s="196" t="s">
        <v>74</v>
      </c>
      <c r="E25" s="194">
        <v>2</v>
      </c>
      <c r="F25" s="196"/>
      <c r="G25" s="196" t="s">
        <v>82</v>
      </c>
      <c r="H25" s="195" t="s">
        <v>159</v>
      </c>
      <c r="I25" s="194">
        <v>20</v>
      </c>
      <c r="J25" s="194">
        <v>16</v>
      </c>
      <c r="K25" s="196" t="s">
        <v>72</v>
      </c>
      <c r="L25" s="196" t="s">
        <v>167</v>
      </c>
      <c r="M25" s="200" t="s">
        <v>165</v>
      </c>
      <c r="N25" s="199"/>
      <c r="O25" s="199"/>
      <c r="P25" s="199"/>
      <c r="Q25" s="194">
        <v>32393630</v>
      </c>
      <c r="R25" s="194">
        <v>5690641</v>
      </c>
      <c r="S25" s="197">
        <v>45658</v>
      </c>
    </row>
    <row r="26" spans="1:19" x14ac:dyDescent="0.2">
      <c r="A26" s="192">
        <v>100026</v>
      </c>
      <c r="B26" s="3">
        <v>300</v>
      </c>
      <c r="C26" s="13" t="s">
        <v>73</v>
      </c>
      <c r="D26" s="13" t="s">
        <v>79</v>
      </c>
      <c r="E26" s="192">
        <v>2</v>
      </c>
      <c r="F26" s="13"/>
      <c r="G26" s="13" t="s">
        <v>81</v>
      </c>
      <c r="H26" t="s">
        <v>159</v>
      </c>
      <c r="I26" s="3"/>
      <c r="J26" s="192">
        <v>19</v>
      </c>
      <c r="K26" s="13" t="s">
        <v>72</v>
      </c>
      <c r="L26" s="13" t="s">
        <v>167</v>
      </c>
      <c r="M26" s="198">
        <v>1</v>
      </c>
      <c r="N26" s="3"/>
      <c r="O26" s="3"/>
      <c r="P26" s="3"/>
      <c r="Q26" s="192">
        <v>32393578</v>
      </c>
      <c r="R26" s="192">
        <v>5690565</v>
      </c>
      <c r="S26" s="193">
        <v>45658</v>
      </c>
    </row>
    <row r="27" spans="1:19" x14ac:dyDescent="0.2">
      <c r="A27" s="194">
        <v>100027</v>
      </c>
      <c r="B27" s="199">
        <v>500</v>
      </c>
      <c r="C27" s="196" t="s">
        <v>73</v>
      </c>
      <c r="D27" s="196" t="s">
        <v>74</v>
      </c>
      <c r="E27" s="194">
        <v>2</v>
      </c>
      <c r="F27" s="196"/>
      <c r="G27" s="196" t="s">
        <v>77</v>
      </c>
      <c r="H27" s="195" t="s">
        <v>159</v>
      </c>
      <c r="I27" s="194">
        <v>20</v>
      </c>
      <c r="J27" s="194">
        <v>16</v>
      </c>
      <c r="K27" s="196" t="s">
        <v>72</v>
      </c>
      <c r="L27" s="196" t="s">
        <v>167</v>
      </c>
      <c r="M27" s="200" t="s">
        <v>165</v>
      </c>
      <c r="N27" s="199"/>
      <c r="O27" s="199"/>
      <c r="P27" s="199"/>
      <c r="Q27" s="194">
        <v>32393755</v>
      </c>
      <c r="R27" s="194">
        <v>5690585</v>
      </c>
      <c r="S27" s="197">
        <v>45658</v>
      </c>
    </row>
    <row r="28" spans="1:19" x14ac:dyDescent="0.2">
      <c r="A28" s="192">
        <v>100028</v>
      </c>
      <c r="B28" s="3">
        <v>450</v>
      </c>
      <c r="C28" s="13" t="s">
        <v>73</v>
      </c>
      <c r="D28" s="13" t="s">
        <v>74</v>
      </c>
      <c r="E28" s="192">
        <v>2</v>
      </c>
      <c r="F28" s="13"/>
      <c r="G28" s="13" t="s">
        <v>83</v>
      </c>
      <c r="H28" t="s">
        <v>159</v>
      </c>
      <c r="I28" s="192">
        <v>20</v>
      </c>
      <c r="J28" s="192">
        <v>16</v>
      </c>
      <c r="K28" s="13" t="s">
        <v>72</v>
      </c>
      <c r="L28" s="13" t="s">
        <v>167</v>
      </c>
      <c r="M28" s="198" t="s">
        <v>165</v>
      </c>
      <c r="N28" s="3"/>
      <c r="O28" s="3"/>
      <c r="P28" s="3"/>
      <c r="Q28" s="192">
        <v>32393955</v>
      </c>
      <c r="R28" s="192">
        <v>5690433</v>
      </c>
      <c r="S28" s="193">
        <v>45658</v>
      </c>
    </row>
    <row r="29" spans="1:19" x14ac:dyDescent="0.2">
      <c r="A29" s="194">
        <v>100029</v>
      </c>
      <c r="B29" s="199">
        <v>400</v>
      </c>
      <c r="C29" s="196" t="s">
        <v>73</v>
      </c>
      <c r="D29" s="196" t="s">
        <v>79</v>
      </c>
      <c r="E29" s="194">
        <v>2</v>
      </c>
      <c r="F29" s="196"/>
      <c r="G29" s="196" t="s">
        <v>77</v>
      </c>
      <c r="H29" s="195" t="s">
        <v>159</v>
      </c>
      <c r="I29" s="199"/>
      <c r="J29" s="194">
        <v>16</v>
      </c>
      <c r="K29" s="196" t="s">
        <v>72</v>
      </c>
      <c r="L29" s="196" t="s">
        <v>167</v>
      </c>
      <c r="M29" s="200">
        <v>1</v>
      </c>
      <c r="N29" s="199"/>
      <c r="O29" s="199"/>
      <c r="P29" s="199"/>
      <c r="Q29" s="194">
        <v>32393813</v>
      </c>
      <c r="R29" s="194">
        <v>5690419</v>
      </c>
      <c r="S29" s="197">
        <v>45658</v>
      </c>
    </row>
    <row r="30" spans="1:19" x14ac:dyDescent="0.2">
      <c r="A30" s="192">
        <v>100030</v>
      </c>
      <c r="B30" s="3">
        <v>210</v>
      </c>
      <c r="C30" s="13" t="s">
        <v>73</v>
      </c>
      <c r="D30" s="13" t="s">
        <v>74</v>
      </c>
      <c r="E30" s="192">
        <v>2</v>
      </c>
      <c r="F30" s="13"/>
      <c r="G30" s="13" t="s">
        <v>77</v>
      </c>
      <c r="H30" t="s">
        <v>159</v>
      </c>
      <c r="I30" s="3"/>
      <c r="J30" s="192">
        <v>21</v>
      </c>
      <c r="K30" s="13" t="s">
        <v>72</v>
      </c>
      <c r="L30" s="13" t="s">
        <v>167</v>
      </c>
      <c r="M30" s="198">
        <v>1</v>
      </c>
      <c r="N30" s="3"/>
      <c r="O30" s="3"/>
      <c r="P30" s="3"/>
      <c r="Q30" s="192">
        <v>32393625</v>
      </c>
      <c r="R30" s="192">
        <v>5690417</v>
      </c>
      <c r="S30" s="193">
        <v>45658</v>
      </c>
    </row>
    <row r="31" spans="1:19" x14ac:dyDescent="0.2">
      <c r="A31" s="194">
        <v>100031</v>
      </c>
      <c r="B31" s="199">
        <v>210</v>
      </c>
      <c r="C31" s="196" t="s">
        <v>73</v>
      </c>
      <c r="D31" s="196" t="s">
        <v>74</v>
      </c>
      <c r="E31" s="194">
        <v>2</v>
      </c>
      <c r="F31" s="196"/>
      <c r="G31" s="196" t="s">
        <v>77</v>
      </c>
      <c r="H31" s="195" t="s">
        <v>159</v>
      </c>
      <c r="I31" s="199"/>
      <c r="J31" s="194">
        <v>20</v>
      </c>
      <c r="K31" s="196" t="s">
        <v>72</v>
      </c>
      <c r="L31" s="196" t="s">
        <v>167</v>
      </c>
      <c r="M31" s="200">
        <v>1</v>
      </c>
      <c r="N31" s="199"/>
      <c r="O31" s="199"/>
      <c r="P31" s="199"/>
      <c r="Q31" s="194">
        <v>32393419</v>
      </c>
      <c r="R31" s="194">
        <v>5690617</v>
      </c>
      <c r="S31" s="197">
        <v>45658</v>
      </c>
    </row>
    <row r="32" spans="1:19" x14ac:dyDescent="0.2">
      <c r="A32" s="192">
        <v>100032</v>
      </c>
      <c r="B32" s="3">
        <v>250</v>
      </c>
      <c r="C32" s="13" t="s">
        <v>73</v>
      </c>
      <c r="D32" s="13" t="s">
        <v>74</v>
      </c>
      <c r="E32" s="192">
        <v>2</v>
      </c>
      <c r="F32" s="13"/>
      <c r="G32" s="13" t="s">
        <v>84</v>
      </c>
      <c r="H32" t="s">
        <v>159</v>
      </c>
      <c r="I32" s="3"/>
      <c r="J32" s="192">
        <v>23</v>
      </c>
      <c r="K32" s="13" t="s">
        <v>72</v>
      </c>
      <c r="L32" s="13" t="s">
        <v>167</v>
      </c>
      <c r="M32" s="198">
        <v>1</v>
      </c>
      <c r="N32" s="3"/>
      <c r="O32" s="3"/>
      <c r="P32" s="3"/>
      <c r="Q32" s="192">
        <v>32393310</v>
      </c>
      <c r="R32" s="192">
        <v>5690626</v>
      </c>
      <c r="S32" s="193">
        <v>45658</v>
      </c>
    </row>
    <row r="33" spans="1:19" x14ac:dyDescent="0.2">
      <c r="A33" s="194">
        <v>100033</v>
      </c>
      <c r="B33" s="199">
        <v>500</v>
      </c>
      <c r="C33" s="196" t="s">
        <v>73</v>
      </c>
      <c r="D33" s="196" t="s">
        <v>74</v>
      </c>
      <c r="E33" s="194">
        <v>2</v>
      </c>
      <c r="F33" s="196"/>
      <c r="G33" s="196" t="s">
        <v>85</v>
      </c>
      <c r="H33" s="195" t="s">
        <v>159</v>
      </c>
      <c r="I33" s="199"/>
      <c r="J33" s="194">
        <v>19</v>
      </c>
      <c r="K33" s="196" t="s">
        <v>72</v>
      </c>
      <c r="L33" s="196" t="s">
        <v>167</v>
      </c>
      <c r="M33" s="200">
        <v>1</v>
      </c>
      <c r="N33" s="199"/>
      <c r="O33" s="199"/>
      <c r="P33" s="199"/>
      <c r="Q33" s="194">
        <v>32393165</v>
      </c>
      <c r="R33" s="194">
        <v>5690832</v>
      </c>
      <c r="S33" s="197">
        <v>45658</v>
      </c>
    </row>
    <row r="34" spans="1:19" x14ac:dyDescent="0.2">
      <c r="A34" s="192">
        <v>100034</v>
      </c>
      <c r="B34" s="3">
        <v>170</v>
      </c>
      <c r="C34" s="13" t="s">
        <v>73</v>
      </c>
      <c r="D34" s="13" t="s">
        <v>74</v>
      </c>
      <c r="E34" s="192">
        <v>2</v>
      </c>
      <c r="F34" s="13"/>
      <c r="G34" s="13" t="s">
        <v>75</v>
      </c>
      <c r="H34" t="s">
        <v>159</v>
      </c>
      <c r="I34" s="3"/>
      <c r="J34" s="192">
        <v>20</v>
      </c>
      <c r="K34" s="13" t="s">
        <v>72</v>
      </c>
      <c r="L34" s="13" t="s">
        <v>167</v>
      </c>
      <c r="M34" s="198">
        <v>1</v>
      </c>
      <c r="N34" s="3"/>
      <c r="O34" s="3"/>
      <c r="P34" s="3"/>
      <c r="Q34" s="192">
        <v>32393043</v>
      </c>
      <c r="R34" s="192">
        <v>5690789</v>
      </c>
      <c r="S34" s="193">
        <v>45658</v>
      </c>
    </row>
    <row r="35" spans="1:19" x14ac:dyDescent="0.2">
      <c r="A35" s="194">
        <v>100035</v>
      </c>
      <c r="B35" s="199">
        <v>330</v>
      </c>
      <c r="C35" s="196" t="s">
        <v>73</v>
      </c>
      <c r="D35" s="196" t="s">
        <v>74</v>
      </c>
      <c r="E35" s="194">
        <v>2</v>
      </c>
      <c r="F35" s="196"/>
      <c r="G35" s="196" t="s">
        <v>86</v>
      </c>
      <c r="H35" s="195" t="s">
        <v>159</v>
      </c>
      <c r="I35" s="194">
        <v>20</v>
      </c>
      <c r="J35" s="194">
        <v>13</v>
      </c>
      <c r="K35" s="196" t="s">
        <v>72</v>
      </c>
      <c r="L35" s="196" t="s">
        <v>167</v>
      </c>
      <c r="M35" s="200" t="s">
        <v>165</v>
      </c>
      <c r="N35" s="199"/>
      <c r="O35" s="199"/>
      <c r="P35" s="199"/>
      <c r="Q35" s="194">
        <v>32392926</v>
      </c>
      <c r="R35" s="194">
        <v>5690955</v>
      </c>
      <c r="S35" s="197">
        <v>45658</v>
      </c>
    </row>
    <row r="36" spans="1:19" x14ac:dyDescent="0.2">
      <c r="A36" s="192">
        <v>100036</v>
      </c>
      <c r="B36" s="3">
        <v>550</v>
      </c>
      <c r="C36" s="13" t="s">
        <v>73</v>
      </c>
      <c r="D36" s="13" t="s">
        <v>74</v>
      </c>
      <c r="E36" s="192">
        <v>2</v>
      </c>
      <c r="F36" s="13"/>
      <c r="G36" s="13" t="s">
        <v>87</v>
      </c>
      <c r="H36" t="s">
        <v>159</v>
      </c>
      <c r="I36" s="192">
        <v>20</v>
      </c>
      <c r="J36" s="192">
        <v>18</v>
      </c>
      <c r="K36" s="13" t="s">
        <v>72</v>
      </c>
      <c r="L36" s="13" t="s">
        <v>167</v>
      </c>
      <c r="M36" s="198" t="s">
        <v>165</v>
      </c>
      <c r="N36" s="3"/>
      <c r="O36" s="3"/>
      <c r="P36" s="3"/>
      <c r="Q36" s="192">
        <v>32393087</v>
      </c>
      <c r="R36" s="192">
        <v>5690915</v>
      </c>
      <c r="S36" s="193">
        <v>45658</v>
      </c>
    </row>
    <row r="37" spans="1:19" x14ac:dyDescent="0.2">
      <c r="A37" s="194">
        <v>100037</v>
      </c>
      <c r="B37" s="199">
        <v>750</v>
      </c>
      <c r="C37" s="196" t="s">
        <v>73</v>
      </c>
      <c r="D37" s="196" t="s">
        <v>74</v>
      </c>
      <c r="E37" s="194">
        <v>2</v>
      </c>
      <c r="F37" s="196"/>
      <c r="G37" s="196" t="s">
        <v>83</v>
      </c>
      <c r="H37" s="195" t="s">
        <v>159</v>
      </c>
      <c r="I37" s="194">
        <v>20</v>
      </c>
      <c r="J37" s="194">
        <v>17</v>
      </c>
      <c r="K37" s="196" t="s">
        <v>72</v>
      </c>
      <c r="L37" s="196" t="s">
        <v>167</v>
      </c>
      <c r="M37" s="200" t="s">
        <v>165</v>
      </c>
      <c r="N37" s="199"/>
      <c r="O37" s="199"/>
      <c r="P37" s="199"/>
      <c r="Q37" s="194">
        <v>32393207</v>
      </c>
      <c r="R37" s="194">
        <v>5690914</v>
      </c>
      <c r="S37" s="197">
        <v>45658</v>
      </c>
    </row>
    <row r="38" spans="1:19" x14ac:dyDescent="0.2">
      <c r="A38" s="192">
        <v>100038</v>
      </c>
      <c r="B38" s="3">
        <v>420</v>
      </c>
      <c r="C38" s="13" t="s">
        <v>73</v>
      </c>
      <c r="D38" s="13" t="s">
        <v>74</v>
      </c>
      <c r="E38" s="192">
        <v>2</v>
      </c>
      <c r="F38" s="13"/>
      <c r="G38" s="13" t="s">
        <v>87</v>
      </c>
      <c r="H38" t="s">
        <v>159</v>
      </c>
      <c r="I38" s="3"/>
      <c r="J38" s="192">
        <v>18</v>
      </c>
      <c r="K38" s="13" t="s">
        <v>72</v>
      </c>
      <c r="L38" s="13" t="s">
        <v>167</v>
      </c>
      <c r="M38" s="198">
        <v>1</v>
      </c>
      <c r="N38" s="3"/>
      <c r="O38" s="3"/>
      <c r="P38" s="3"/>
      <c r="Q38" s="192">
        <v>32393246</v>
      </c>
      <c r="R38" s="192">
        <v>5691003</v>
      </c>
      <c r="S38" s="193">
        <v>45658</v>
      </c>
    </row>
    <row r="39" spans="1:19" x14ac:dyDescent="0.2">
      <c r="A39" s="194">
        <v>100039</v>
      </c>
      <c r="B39" s="199">
        <v>270</v>
      </c>
      <c r="C39" s="196" t="s">
        <v>73</v>
      </c>
      <c r="D39" s="196" t="s">
        <v>74</v>
      </c>
      <c r="E39" s="194">
        <v>2</v>
      </c>
      <c r="F39" s="196"/>
      <c r="G39" s="196" t="s">
        <v>83</v>
      </c>
      <c r="H39" s="195" t="s">
        <v>159</v>
      </c>
      <c r="I39" s="199"/>
      <c r="J39" s="194">
        <v>16</v>
      </c>
      <c r="K39" s="196" t="s">
        <v>72</v>
      </c>
      <c r="L39" s="196" t="s">
        <v>167</v>
      </c>
      <c r="M39" s="200">
        <v>1</v>
      </c>
      <c r="N39" s="199"/>
      <c r="O39" s="199"/>
      <c r="P39" s="199"/>
      <c r="Q39" s="194">
        <v>32393025</v>
      </c>
      <c r="R39" s="194">
        <v>5691009</v>
      </c>
      <c r="S39" s="197">
        <v>45658</v>
      </c>
    </row>
    <row r="40" spans="1:19" x14ac:dyDescent="0.2">
      <c r="A40" s="192">
        <v>100040</v>
      </c>
      <c r="B40" s="3">
        <v>200</v>
      </c>
      <c r="C40" s="13" t="s">
        <v>73</v>
      </c>
      <c r="D40" s="13" t="s">
        <v>74</v>
      </c>
      <c r="E40" s="192">
        <v>2</v>
      </c>
      <c r="F40" s="13"/>
      <c r="G40" s="13" t="s">
        <v>88</v>
      </c>
      <c r="H40" t="s">
        <v>159</v>
      </c>
      <c r="I40" s="3"/>
      <c r="J40" s="192">
        <v>15</v>
      </c>
      <c r="K40" s="13" t="s">
        <v>72</v>
      </c>
      <c r="L40" s="13" t="s">
        <v>167</v>
      </c>
      <c r="M40" s="198">
        <v>1</v>
      </c>
      <c r="N40" s="3"/>
      <c r="O40" s="3"/>
      <c r="P40" s="3"/>
      <c r="Q40" s="192">
        <v>32392936</v>
      </c>
      <c r="R40" s="192">
        <v>5691059</v>
      </c>
      <c r="S40" s="193">
        <v>45658</v>
      </c>
    </row>
    <row r="41" spans="1:19" x14ac:dyDescent="0.2">
      <c r="A41" s="194">
        <v>100041</v>
      </c>
      <c r="B41" s="199">
        <v>200</v>
      </c>
      <c r="C41" s="196" t="s">
        <v>73</v>
      </c>
      <c r="D41" s="196" t="s">
        <v>74</v>
      </c>
      <c r="E41" s="194">
        <v>2</v>
      </c>
      <c r="F41" s="196"/>
      <c r="G41" s="196" t="s">
        <v>89</v>
      </c>
      <c r="H41" s="195" t="s">
        <v>159</v>
      </c>
      <c r="I41" s="199"/>
      <c r="J41" s="194">
        <v>11</v>
      </c>
      <c r="K41" s="196" t="s">
        <v>72</v>
      </c>
      <c r="L41" s="196" t="s">
        <v>167</v>
      </c>
      <c r="M41" s="200">
        <v>1</v>
      </c>
      <c r="N41" s="199"/>
      <c r="O41" s="199"/>
      <c r="P41" s="199"/>
      <c r="Q41" s="194">
        <v>32392961</v>
      </c>
      <c r="R41" s="194">
        <v>5691263</v>
      </c>
      <c r="S41" s="197">
        <v>45658</v>
      </c>
    </row>
    <row r="42" spans="1:19" x14ac:dyDescent="0.2">
      <c r="A42" s="192">
        <v>100042</v>
      </c>
      <c r="B42" s="3">
        <v>550</v>
      </c>
      <c r="C42" s="13" t="s">
        <v>73</v>
      </c>
      <c r="D42" s="13" t="s">
        <v>74</v>
      </c>
      <c r="E42" s="192">
        <v>2</v>
      </c>
      <c r="F42" s="13"/>
      <c r="G42" s="13" t="s">
        <v>76</v>
      </c>
      <c r="H42" t="s">
        <v>159</v>
      </c>
      <c r="I42" s="3"/>
      <c r="J42" s="192">
        <v>14</v>
      </c>
      <c r="K42" s="13" t="s">
        <v>72</v>
      </c>
      <c r="L42" s="13" t="s">
        <v>167</v>
      </c>
      <c r="M42" s="198">
        <v>1</v>
      </c>
      <c r="N42" s="3"/>
      <c r="O42" s="3"/>
      <c r="P42" s="3"/>
      <c r="Q42" s="192">
        <v>32392977</v>
      </c>
      <c r="R42" s="192">
        <v>5691152</v>
      </c>
      <c r="S42" s="193">
        <v>45658</v>
      </c>
    </row>
    <row r="43" spans="1:19" x14ac:dyDescent="0.2">
      <c r="A43" s="194">
        <v>100043</v>
      </c>
      <c r="B43" s="199">
        <v>320</v>
      </c>
      <c r="C43" s="196" t="s">
        <v>73</v>
      </c>
      <c r="D43" s="196" t="s">
        <v>74</v>
      </c>
      <c r="E43" s="194">
        <v>2</v>
      </c>
      <c r="F43" s="196"/>
      <c r="G43" s="196" t="s">
        <v>90</v>
      </c>
      <c r="H43" s="195" t="s">
        <v>159</v>
      </c>
      <c r="I43" s="199"/>
      <c r="J43" s="194">
        <v>16</v>
      </c>
      <c r="K43" s="196" t="s">
        <v>72</v>
      </c>
      <c r="L43" s="196" t="s">
        <v>167</v>
      </c>
      <c r="M43" s="200">
        <v>1</v>
      </c>
      <c r="N43" s="199"/>
      <c r="O43" s="199"/>
      <c r="P43" s="199"/>
      <c r="Q43" s="194">
        <v>32393113</v>
      </c>
      <c r="R43" s="194">
        <v>5691203</v>
      </c>
      <c r="S43" s="197">
        <v>45658</v>
      </c>
    </row>
    <row r="44" spans="1:19" x14ac:dyDescent="0.2">
      <c r="A44" s="192">
        <v>100044</v>
      </c>
      <c r="B44" s="3">
        <v>280</v>
      </c>
      <c r="C44" s="13" t="s">
        <v>73</v>
      </c>
      <c r="D44" s="13" t="s">
        <v>74</v>
      </c>
      <c r="E44" s="192">
        <v>2</v>
      </c>
      <c r="F44" s="13"/>
      <c r="G44" s="13" t="s">
        <v>91</v>
      </c>
      <c r="H44" t="s">
        <v>159</v>
      </c>
      <c r="I44" s="3"/>
      <c r="J44" s="192">
        <v>18</v>
      </c>
      <c r="K44" s="13" t="s">
        <v>72</v>
      </c>
      <c r="L44" s="13" t="s">
        <v>167</v>
      </c>
      <c r="M44" s="198">
        <v>1</v>
      </c>
      <c r="N44" s="3"/>
      <c r="O44" s="3"/>
      <c r="P44" s="3"/>
      <c r="Q44" s="192">
        <v>32393212</v>
      </c>
      <c r="R44" s="192">
        <v>5691125</v>
      </c>
      <c r="S44" s="193">
        <v>45658</v>
      </c>
    </row>
    <row r="45" spans="1:19" x14ac:dyDescent="0.2">
      <c r="A45" s="194">
        <v>100045</v>
      </c>
      <c r="B45" s="199">
        <v>380</v>
      </c>
      <c r="C45" s="196" t="s">
        <v>73</v>
      </c>
      <c r="D45" s="196" t="s">
        <v>74</v>
      </c>
      <c r="E45" s="194">
        <v>2</v>
      </c>
      <c r="F45" s="196"/>
      <c r="G45" s="196" t="s">
        <v>77</v>
      </c>
      <c r="H45" s="195" t="s">
        <v>159</v>
      </c>
      <c r="I45" s="199"/>
      <c r="J45" s="194">
        <v>18</v>
      </c>
      <c r="K45" s="196" t="s">
        <v>72</v>
      </c>
      <c r="L45" s="196" t="s">
        <v>167</v>
      </c>
      <c r="M45" s="200">
        <v>1</v>
      </c>
      <c r="N45" s="199"/>
      <c r="O45" s="199"/>
      <c r="P45" s="199"/>
      <c r="Q45" s="194">
        <v>32393361</v>
      </c>
      <c r="R45" s="194">
        <v>5691124</v>
      </c>
      <c r="S45" s="197">
        <v>45658</v>
      </c>
    </row>
    <row r="46" spans="1:19" x14ac:dyDescent="0.2">
      <c r="A46" s="192">
        <v>100046</v>
      </c>
      <c r="B46" s="3">
        <v>300</v>
      </c>
      <c r="C46" s="13" t="s">
        <v>73</v>
      </c>
      <c r="D46" s="13" t="s">
        <v>74</v>
      </c>
      <c r="E46" s="192">
        <v>2</v>
      </c>
      <c r="F46" s="13"/>
      <c r="G46" s="13" t="s">
        <v>81</v>
      </c>
      <c r="H46" t="s">
        <v>159</v>
      </c>
      <c r="I46" s="3"/>
      <c r="J46" s="192">
        <v>19</v>
      </c>
      <c r="K46" s="13" t="s">
        <v>72</v>
      </c>
      <c r="L46" s="13" t="s">
        <v>167</v>
      </c>
      <c r="M46" s="198">
        <v>1</v>
      </c>
      <c r="N46" s="3"/>
      <c r="O46" s="3"/>
      <c r="P46" s="3"/>
      <c r="Q46" s="192">
        <v>32393284</v>
      </c>
      <c r="R46" s="192">
        <v>5691255</v>
      </c>
      <c r="S46" s="193">
        <v>45658</v>
      </c>
    </row>
    <row r="47" spans="1:19" x14ac:dyDescent="0.2">
      <c r="A47" s="194">
        <v>100047</v>
      </c>
      <c r="B47" s="199">
        <v>165</v>
      </c>
      <c r="C47" s="196" t="s">
        <v>73</v>
      </c>
      <c r="D47" s="196" t="s">
        <v>92</v>
      </c>
      <c r="E47" s="194">
        <v>2</v>
      </c>
      <c r="F47" s="196"/>
      <c r="G47" s="196" t="s">
        <v>75</v>
      </c>
      <c r="H47" s="195">
        <v>1.2</v>
      </c>
      <c r="I47" s="199"/>
      <c r="J47" s="194">
        <v>25</v>
      </c>
      <c r="K47" s="196" t="s">
        <v>72</v>
      </c>
      <c r="L47" s="196" t="s">
        <v>167</v>
      </c>
      <c r="M47" s="200" t="s">
        <v>165</v>
      </c>
      <c r="N47" s="199"/>
      <c r="O47" s="199"/>
      <c r="P47" s="199"/>
      <c r="Q47" s="194">
        <v>32393497</v>
      </c>
      <c r="R47" s="194">
        <v>5691251</v>
      </c>
      <c r="S47" s="197">
        <v>45658</v>
      </c>
    </row>
    <row r="48" spans="1:19" x14ac:dyDescent="0.2">
      <c r="A48" s="192">
        <v>100048</v>
      </c>
      <c r="B48" s="3">
        <v>200</v>
      </c>
      <c r="C48" s="13" t="s">
        <v>73</v>
      </c>
      <c r="D48" s="13" t="s">
        <v>74</v>
      </c>
      <c r="E48" s="192">
        <v>2</v>
      </c>
      <c r="F48" s="13"/>
      <c r="G48" s="13" t="s">
        <v>87</v>
      </c>
      <c r="H48" t="s">
        <v>159</v>
      </c>
      <c r="I48" s="3"/>
      <c r="J48" s="192">
        <v>18</v>
      </c>
      <c r="K48" s="13" t="s">
        <v>72</v>
      </c>
      <c r="L48" s="13" t="s">
        <v>167</v>
      </c>
      <c r="M48" s="198">
        <v>1</v>
      </c>
      <c r="N48" s="3"/>
      <c r="O48" s="3"/>
      <c r="P48" s="3"/>
      <c r="Q48" s="192">
        <v>32393885</v>
      </c>
      <c r="R48" s="192">
        <v>5690984</v>
      </c>
      <c r="S48" s="193">
        <v>45658</v>
      </c>
    </row>
    <row r="49" spans="1:19" x14ac:dyDescent="0.2">
      <c r="A49" s="194">
        <v>100049</v>
      </c>
      <c r="B49" s="199">
        <v>340</v>
      </c>
      <c r="C49" s="196" t="s">
        <v>73</v>
      </c>
      <c r="D49" s="196" t="s">
        <v>74</v>
      </c>
      <c r="E49" s="194">
        <v>2</v>
      </c>
      <c r="F49" s="196"/>
      <c r="G49" s="196" t="s">
        <v>75</v>
      </c>
      <c r="H49" s="195" t="s">
        <v>159</v>
      </c>
      <c r="I49" s="199"/>
      <c r="J49" s="194">
        <v>19</v>
      </c>
      <c r="K49" s="196" t="s">
        <v>72</v>
      </c>
      <c r="L49" s="196" t="s">
        <v>167</v>
      </c>
      <c r="M49" s="200">
        <v>1</v>
      </c>
      <c r="N49" s="199"/>
      <c r="O49" s="199"/>
      <c r="P49" s="199"/>
      <c r="Q49" s="194">
        <v>32394030</v>
      </c>
      <c r="R49" s="194">
        <v>5690829</v>
      </c>
      <c r="S49" s="197">
        <v>45658</v>
      </c>
    </row>
    <row r="50" spans="1:19" x14ac:dyDescent="0.2">
      <c r="A50" s="192">
        <v>100050</v>
      </c>
      <c r="B50" s="3">
        <v>250</v>
      </c>
      <c r="C50" s="13" t="s">
        <v>73</v>
      </c>
      <c r="D50" s="13" t="s">
        <v>74</v>
      </c>
      <c r="E50" s="192">
        <v>2</v>
      </c>
      <c r="F50" s="13"/>
      <c r="G50" s="13" t="s">
        <v>77</v>
      </c>
      <c r="H50" t="s">
        <v>159</v>
      </c>
      <c r="I50" s="3"/>
      <c r="J50" s="192">
        <v>20</v>
      </c>
      <c r="K50" s="13" t="s">
        <v>72</v>
      </c>
      <c r="L50" s="13" t="s">
        <v>167</v>
      </c>
      <c r="M50" s="198">
        <v>1</v>
      </c>
      <c r="N50" s="3"/>
      <c r="O50" s="3"/>
      <c r="P50" s="3"/>
      <c r="Q50" s="192">
        <v>32393951</v>
      </c>
      <c r="R50" s="192">
        <v>5690655</v>
      </c>
      <c r="S50" s="193">
        <v>45658</v>
      </c>
    </row>
    <row r="51" spans="1:19" x14ac:dyDescent="0.2">
      <c r="A51" s="194">
        <v>100051</v>
      </c>
      <c r="B51" s="199">
        <v>320</v>
      </c>
      <c r="C51" s="196" t="s">
        <v>73</v>
      </c>
      <c r="D51" s="196" t="s">
        <v>74</v>
      </c>
      <c r="E51" s="194">
        <v>2</v>
      </c>
      <c r="F51" s="196"/>
      <c r="G51" s="196" t="s">
        <v>83</v>
      </c>
      <c r="H51" s="195" t="s">
        <v>159</v>
      </c>
      <c r="I51" s="194">
        <v>20</v>
      </c>
      <c r="J51" s="194">
        <v>20</v>
      </c>
      <c r="K51" s="196" t="s">
        <v>72</v>
      </c>
      <c r="L51" s="196" t="s">
        <v>167</v>
      </c>
      <c r="M51" s="200" t="s">
        <v>165</v>
      </c>
      <c r="N51" s="199"/>
      <c r="O51" s="199"/>
      <c r="P51" s="199"/>
      <c r="Q51" s="194">
        <v>32394003</v>
      </c>
      <c r="R51" s="194">
        <v>5690550</v>
      </c>
      <c r="S51" s="197">
        <v>45658</v>
      </c>
    </row>
    <row r="52" spans="1:19" x14ac:dyDescent="0.2">
      <c r="A52" s="192">
        <v>100052</v>
      </c>
      <c r="B52" s="3">
        <v>180</v>
      </c>
      <c r="C52" s="13" t="s">
        <v>73</v>
      </c>
      <c r="D52" s="13" t="s">
        <v>74</v>
      </c>
      <c r="E52" s="192">
        <v>2</v>
      </c>
      <c r="F52" s="13"/>
      <c r="G52" s="13" t="s">
        <v>80</v>
      </c>
      <c r="H52" t="s">
        <v>159</v>
      </c>
      <c r="I52" s="3"/>
      <c r="J52" s="192">
        <v>18</v>
      </c>
      <c r="K52" s="13" t="s">
        <v>72</v>
      </c>
      <c r="L52" s="13" t="s">
        <v>167</v>
      </c>
      <c r="M52" s="198">
        <v>1</v>
      </c>
      <c r="N52" s="3"/>
      <c r="O52" s="3"/>
      <c r="P52" s="3"/>
      <c r="Q52" s="192">
        <v>32394071</v>
      </c>
      <c r="R52" s="192">
        <v>5690637</v>
      </c>
      <c r="S52" s="193">
        <v>45658</v>
      </c>
    </row>
    <row r="53" spans="1:19" x14ac:dyDescent="0.2">
      <c r="A53" s="194">
        <v>100053</v>
      </c>
      <c r="B53" s="199">
        <v>70</v>
      </c>
      <c r="C53" s="196" t="s">
        <v>93</v>
      </c>
      <c r="D53" s="196" t="s">
        <v>94</v>
      </c>
      <c r="E53" s="194">
        <v>7</v>
      </c>
      <c r="F53" s="196"/>
      <c r="G53" s="196"/>
      <c r="H53" s="195" t="s">
        <v>159</v>
      </c>
      <c r="I53" s="199"/>
      <c r="J53" s="199"/>
      <c r="K53" s="196" t="s">
        <v>72</v>
      </c>
      <c r="L53" s="196" t="s">
        <v>167</v>
      </c>
      <c r="M53" s="198" t="s">
        <v>165</v>
      </c>
      <c r="N53" s="199"/>
      <c r="O53" s="199"/>
      <c r="P53" s="199"/>
      <c r="Q53" s="194">
        <v>32393773</v>
      </c>
      <c r="R53" s="194">
        <v>5691105</v>
      </c>
      <c r="S53" s="197">
        <v>45658</v>
      </c>
    </row>
    <row r="54" spans="1:19" x14ac:dyDescent="0.2">
      <c r="A54" s="192">
        <v>100054</v>
      </c>
      <c r="B54" s="3">
        <v>1500</v>
      </c>
      <c r="C54" s="13" t="s">
        <v>73</v>
      </c>
      <c r="D54" s="13" t="s">
        <v>74</v>
      </c>
      <c r="E54" s="192">
        <v>2</v>
      </c>
      <c r="F54" s="13"/>
      <c r="G54" s="13" t="s">
        <v>76</v>
      </c>
      <c r="H54" t="s">
        <v>159</v>
      </c>
      <c r="I54" s="192">
        <v>20</v>
      </c>
      <c r="J54" s="192">
        <v>16</v>
      </c>
      <c r="K54" s="13" t="s">
        <v>72</v>
      </c>
      <c r="L54" s="13" t="s">
        <v>167</v>
      </c>
      <c r="M54" s="198" t="s">
        <v>165</v>
      </c>
      <c r="N54" s="3"/>
      <c r="O54" s="3"/>
      <c r="P54" s="3"/>
      <c r="Q54" s="192">
        <v>32393751</v>
      </c>
      <c r="R54" s="192">
        <v>5690712</v>
      </c>
      <c r="S54" s="193">
        <v>45658</v>
      </c>
    </row>
    <row r="55" spans="1:19" x14ac:dyDescent="0.2">
      <c r="A55" s="194">
        <v>200001</v>
      </c>
      <c r="B55" s="199">
        <v>55</v>
      </c>
      <c r="C55" s="196" t="s">
        <v>73</v>
      </c>
      <c r="D55" s="196" t="s">
        <v>96</v>
      </c>
      <c r="E55" s="194">
        <v>3</v>
      </c>
      <c r="F55" s="196"/>
      <c r="G55" s="196"/>
      <c r="H55" s="195" t="s">
        <v>159</v>
      </c>
      <c r="I55" s="199"/>
      <c r="J55" s="199"/>
      <c r="K55" s="196" t="s">
        <v>95</v>
      </c>
      <c r="L55" s="196" t="s">
        <v>167</v>
      </c>
      <c r="M55" s="198" t="s">
        <v>165</v>
      </c>
      <c r="N55" s="199">
        <v>10000</v>
      </c>
      <c r="O55" s="199"/>
      <c r="P55" s="199"/>
      <c r="Q55" s="194">
        <v>32392665</v>
      </c>
      <c r="R55" s="194">
        <v>5691138</v>
      </c>
      <c r="S55" s="197">
        <v>45658</v>
      </c>
    </row>
    <row r="56" spans="1:19" x14ac:dyDescent="0.2">
      <c r="A56" s="192">
        <v>200002</v>
      </c>
      <c r="B56" s="3">
        <v>60</v>
      </c>
      <c r="C56" s="13" t="s">
        <v>73</v>
      </c>
      <c r="D56" s="13" t="s">
        <v>96</v>
      </c>
      <c r="E56" s="192">
        <v>3</v>
      </c>
      <c r="F56" s="13"/>
      <c r="H56" t="s">
        <v>159</v>
      </c>
      <c r="I56" s="3"/>
      <c r="J56" s="3"/>
      <c r="K56" s="13" t="s">
        <v>95</v>
      </c>
      <c r="L56" s="13" t="s">
        <v>167</v>
      </c>
      <c r="M56" s="198" t="s">
        <v>165</v>
      </c>
      <c r="N56" s="3">
        <v>10000</v>
      </c>
      <c r="O56" s="3"/>
      <c r="P56" s="3"/>
      <c r="Q56" s="192">
        <v>32392311</v>
      </c>
      <c r="R56" s="192">
        <v>5692547</v>
      </c>
      <c r="S56" s="193">
        <v>45658</v>
      </c>
    </row>
    <row r="57" spans="1:19" x14ac:dyDescent="0.2">
      <c r="A57" s="194">
        <v>200003</v>
      </c>
      <c r="B57" s="199">
        <v>75</v>
      </c>
      <c r="C57" s="196" t="s">
        <v>73</v>
      </c>
      <c r="D57" s="196" t="s">
        <v>96</v>
      </c>
      <c r="E57" s="194">
        <v>3</v>
      </c>
      <c r="F57" s="196"/>
      <c r="G57" s="196"/>
      <c r="H57" s="195" t="s">
        <v>159</v>
      </c>
      <c r="I57" s="199"/>
      <c r="J57" s="199"/>
      <c r="K57" s="196" t="s">
        <v>95</v>
      </c>
      <c r="L57" s="196" t="s">
        <v>167</v>
      </c>
      <c r="M57" s="198" t="s">
        <v>165</v>
      </c>
      <c r="N57" s="199">
        <v>5000</v>
      </c>
      <c r="O57" s="199"/>
      <c r="P57" s="199"/>
      <c r="Q57" s="194">
        <v>32392753</v>
      </c>
      <c r="R57" s="194">
        <v>5691989</v>
      </c>
      <c r="S57" s="197">
        <v>45658</v>
      </c>
    </row>
    <row r="58" spans="1:19" x14ac:dyDescent="0.2">
      <c r="A58" s="192">
        <v>200004</v>
      </c>
      <c r="B58" s="3">
        <v>145</v>
      </c>
      <c r="C58" s="13" t="s">
        <v>73</v>
      </c>
      <c r="D58" s="13" t="s">
        <v>97</v>
      </c>
      <c r="E58" s="192">
        <v>3</v>
      </c>
      <c r="F58" s="13"/>
      <c r="H58" t="s">
        <v>159</v>
      </c>
      <c r="I58" s="3"/>
      <c r="J58" s="3"/>
      <c r="K58" s="13" t="s">
        <v>95</v>
      </c>
      <c r="L58" s="13" t="s">
        <v>167</v>
      </c>
      <c r="M58" s="198" t="s">
        <v>165</v>
      </c>
      <c r="N58" s="3">
        <v>25000</v>
      </c>
      <c r="O58" s="3"/>
      <c r="P58" s="3"/>
      <c r="Q58" s="192">
        <v>32392603</v>
      </c>
      <c r="R58" s="192">
        <v>5692564</v>
      </c>
      <c r="S58" s="193">
        <v>45658</v>
      </c>
    </row>
    <row r="59" spans="1:19" x14ac:dyDescent="0.2">
      <c r="A59" s="194">
        <v>200005</v>
      </c>
      <c r="B59" s="199">
        <v>110</v>
      </c>
      <c r="C59" s="196" t="s">
        <v>73</v>
      </c>
      <c r="D59" s="196" t="s">
        <v>79</v>
      </c>
      <c r="E59" s="194">
        <v>2</v>
      </c>
      <c r="F59" s="196"/>
      <c r="G59" s="196" t="s">
        <v>83</v>
      </c>
      <c r="H59" s="195">
        <v>0.8</v>
      </c>
      <c r="I59" s="199"/>
      <c r="J59" s="194">
        <v>15</v>
      </c>
      <c r="K59" s="196" t="s">
        <v>95</v>
      </c>
      <c r="L59" s="196" t="s">
        <v>167</v>
      </c>
      <c r="M59" s="198" t="s">
        <v>165</v>
      </c>
      <c r="N59" s="199"/>
      <c r="O59" s="199"/>
      <c r="P59" s="199"/>
      <c r="Q59" s="194">
        <v>32392450</v>
      </c>
      <c r="R59" s="194">
        <v>5692721</v>
      </c>
      <c r="S59" s="197">
        <v>45658</v>
      </c>
    </row>
    <row r="60" spans="1:19" x14ac:dyDescent="0.2">
      <c r="A60" s="192">
        <v>200006</v>
      </c>
      <c r="B60" s="3">
        <v>120</v>
      </c>
      <c r="C60" s="13" t="s">
        <v>73</v>
      </c>
      <c r="D60" s="13" t="s">
        <v>92</v>
      </c>
      <c r="E60" s="192">
        <v>2</v>
      </c>
      <c r="F60" s="13"/>
      <c r="G60" s="13" t="s">
        <v>81</v>
      </c>
      <c r="H60">
        <v>1</v>
      </c>
      <c r="I60" s="3"/>
      <c r="J60" s="192">
        <v>17</v>
      </c>
      <c r="K60" s="13" t="s">
        <v>95</v>
      </c>
      <c r="L60" s="13" t="s">
        <v>167</v>
      </c>
      <c r="M60" s="198" t="s">
        <v>165</v>
      </c>
      <c r="N60" s="3"/>
      <c r="O60" s="3"/>
      <c r="P60" s="3"/>
      <c r="Q60" s="192">
        <v>32392366</v>
      </c>
      <c r="R60" s="192">
        <v>5693513</v>
      </c>
      <c r="S60" s="193">
        <v>45658</v>
      </c>
    </row>
    <row r="61" spans="1:19" x14ac:dyDescent="0.2">
      <c r="A61" s="194">
        <v>200007</v>
      </c>
      <c r="B61" s="199">
        <v>50</v>
      </c>
      <c r="C61" s="196" t="s">
        <v>73</v>
      </c>
      <c r="D61" s="196" t="s">
        <v>96</v>
      </c>
      <c r="E61" s="194">
        <v>3</v>
      </c>
      <c r="F61" s="196"/>
      <c r="G61" s="196"/>
      <c r="H61" s="195" t="s">
        <v>159</v>
      </c>
      <c r="I61" s="199"/>
      <c r="J61" s="199"/>
      <c r="K61" s="196" t="s">
        <v>95</v>
      </c>
      <c r="L61" s="196" t="s">
        <v>167</v>
      </c>
      <c r="M61" s="198" t="s">
        <v>165</v>
      </c>
      <c r="N61" s="199">
        <v>10000</v>
      </c>
      <c r="O61" s="199"/>
      <c r="P61" s="199"/>
      <c r="Q61" s="194">
        <v>32392559</v>
      </c>
      <c r="R61" s="194">
        <v>5693293</v>
      </c>
      <c r="S61" s="197">
        <v>45658</v>
      </c>
    </row>
    <row r="62" spans="1:19" x14ac:dyDescent="0.2">
      <c r="A62" s="192">
        <v>200008</v>
      </c>
      <c r="B62" s="3">
        <v>150</v>
      </c>
      <c r="C62" s="13" t="s">
        <v>73</v>
      </c>
      <c r="D62" s="13" t="s">
        <v>79</v>
      </c>
      <c r="E62" s="192">
        <v>2</v>
      </c>
      <c r="F62" s="13"/>
      <c r="G62" s="13" t="s">
        <v>81</v>
      </c>
      <c r="H62">
        <v>1.5</v>
      </c>
      <c r="I62" s="3"/>
      <c r="J62" s="192">
        <v>19</v>
      </c>
      <c r="K62" s="13" t="s">
        <v>95</v>
      </c>
      <c r="L62" s="13" t="s">
        <v>167</v>
      </c>
      <c r="M62" s="198" t="s">
        <v>165</v>
      </c>
      <c r="N62" s="3"/>
      <c r="O62" s="3"/>
      <c r="P62" s="3"/>
      <c r="Q62" s="192">
        <v>32392341</v>
      </c>
      <c r="R62" s="192">
        <v>5693262</v>
      </c>
      <c r="S62" s="193">
        <v>45658</v>
      </c>
    </row>
    <row r="63" spans="1:19" x14ac:dyDescent="0.2">
      <c r="A63" s="194">
        <v>200009</v>
      </c>
      <c r="B63" s="199">
        <v>75</v>
      </c>
      <c r="C63" s="196" t="s">
        <v>73</v>
      </c>
      <c r="D63" s="196" t="s">
        <v>96</v>
      </c>
      <c r="E63" s="194">
        <v>3</v>
      </c>
      <c r="F63" s="196"/>
      <c r="G63" s="196"/>
      <c r="H63" s="195" t="s">
        <v>159</v>
      </c>
      <c r="I63" s="199"/>
      <c r="J63" s="199"/>
      <c r="K63" s="196" t="s">
        <v>95</v>
      </c>
      <c r="L63" s="196" t="s">
        <v>167</v>
      </c>
      <c r="M63" s="198" t="s">
        <v>165</v>
      </c>
      <c r="N63" s="199">
        <v>10000</v>
      </c>
      <c r="O63" s="199"/>
      <c r="P63" s="199"/>
      <c r="Q63" s="194">
        <v>32392158</v>
      </c>
      <c r="R63" s="194">
        <v>5693791</v>
      </c>
      <c r="S63" s="197">
        <v>45658</v>
      </c>
    </row>
    <row r="64" spans="1:19" x14ac:dyDescent="0.2">
      <c r="A64" s="192">
        <v>200010</v>
      </c>
      <c r="B64" s="3">
        <v>125</v>
      </c>
      <c r="C64" s="13" t="s">
        <v>73</v>
      </c>
      <c r="D64" s="13" t="s">
        <v>96</v>
      </c>
      <c r="E64" s="192">
        <v>3</v>
      </c>
      <c r="F64" s="13"/>
      <c r="H64" t="s">
        <v>159</v>
      </c>
      <c r="I64" s="3"/>
      <c r="J64" s="3"/>
      <c r="K64" s="13" t="s">
        <v>95</v>
      </c>
      <c r="L64" s="13" t="s">
        <v>167</v>
      </c>
      <c r="M64" s="198" t="s">
        <v>165</v>
      </c>
      <c r="N64" s="3">
        <v>5000</v>
      </c>
      <c r="O64" s="3"/>
      <c r="P64" s="3"/>
      <c r="Q64" s="192">
        <v>32391998</v>
      </c>
      <c r="R64" s="192">
        <v>5693696</v>
      </c>
      <c r="S64" s="193">
        <v>45658</v>
      </c>
    </row>
    <row r="65" spans="1:19" x14ac:dyDescent="0.2">
      <c r="A65" s="194">
        <v>200011</v>
      </c>
      <c r="B65" s="199">
        <v>20</v>
      </c>
      <c r="C65" s="196" t="s">
        <v>93</v>
      </c>
      <c r="D65" s="196" t="s">
        <v>94</v>
      </c>
      <c r="E65" s="194">
        <v>7</v>
      </c>
      <c r="F65" s="196"/>
      <c r="G65" s="196"/>
      <c r="H65" s="195" t="s">
        <v>159</v>
      </c>
      <c r="I65" s="199"/>
      <c r="J65" s="199"/>
      <c r="K65" s="196" t="s">
        <v>95</v>
      </c>
      <c r="L65" s="196" t="s">
        <v>167</v>
      </c>
      <c r="M65" s="198" t="s">
        <v>165</v>
      </c>
      <c r="N65" s="199"/>
      <c r="O65" s="199"/>
      <c r="P65" s="199"/>
      <c r="Q65" s="194">
        <v>32392697</v>
      </c>
      <c r="R65" s="194">
        <v>5693399</v>
      </c>
      <c r="S65" s="197">
        <v>45658</v>
      </c>
    </row>
    <row r="66" spans="1:19" x14ac:dyDescent="0.2">
      <c r="A66" s="192">
        <v>300001</v>
      </c>
      <c r="B66" s="3">
        <v>60</v>
      </c>
      <c r="C66" s="13" t="s">
        <v>73</v>
      </c>
      <c r="D66" s="13" t="s">
        <v>96</v>
      </c>
      <c r="E66" s="192">
        <v>3</v>
      </c>
      <c r="F66" s="13"/>
      <c r="H66" t="s">
        <v>159</v>
      </c>
      <c r="I66" s="3"/>
      <c r="J66" s="3"/>
      <c r="K66" s="13" t="s">
        <v>98</v>
      </c>
      <c r="L66" s="13" t="s">
        <v>167</v>
      </c>
      <c r="M66" s="198" t="s">
        <v>165</v>
      </c>
      <c r="N66" s="3">
        <v>3000</v>
      </c>
      <c r="O66" s="3"/>
      <c r="P66" s="3"/>
      <c r="Q66" s="192">
        <v>32392910</v>
      </c>
      <c r="R66" s="192">
        <v>5692748</v>
      </c>
      <c r="S66" s="193">
        <v>45658</v>
      </c>
    </row>
    <row r="67" spans="1:19" x14ac:dyDescent="0.2">
      <c r="A67" s="194">
        <v>300002</v>
      </c>
      <c r="B67" s="199">
        <v>110</v>
      </c>
      <c r="C67" s="196" t="s">
        <v>73</v>
      </c>
      <c r="D67" s="196" t="s">
        <v>92</v>
      </c>
      <c r="E67" s="194">
        <v>2</v>
      </c>
      <c r="F67" s="196"/>
      <c r="G67" s="196" t="s">
        <v>91</v>
      </c>
      <c r="H67" s="195">
        <v>1.9</v>
      </c>
      <c r="I67" s="199"/>
      <c r="J67" s="194">
        <v>14</v>
      </c>
      <c r="K67" s="196" t="s">
        <v>98</v>
      </c>
      <c r="L67" s="196" t="s">
        <v>167</v>
      </c>
      <c r="M67" s="198" t="s">
        <v>165</v>
      </c>
      <c r="N67" s="199"/>
      <c r="O67" s="199"/>
      <c r="P67" s="199"/>
      <c r="Q67" s="194">
        <v>32392968</v>
      </c>
      <c r="R67" s="194">
        <v>5692535</v>
      </c>
      <c r="S67" s="197">
        <v>45658</v>
      </c>
    </row>
    <row r="68" spans="1:19" x14ac:dyDescent="0.2">
      <c r="A68" s="192">
        <v>300003</v>
      </c>
      <c r="B68" s="3">
        <v>120</v>
      </c>
      <c r="C68" s="13" t="s">
        <v>73</v>
      </c>
      <c r="D68" s="13" t="s">
        <v>92</v>
      </c>
      <c r="E68" s="192">
        <v>2</v>
      </c>
      <c r="F68" s="13"/>
      <c r="G68" s="13" t="s">
        <v>83</v>
      </c>
      <c r="H68">
        <v>2.2999999999999998</v>
      </c>
      <c r="I68" s="3"/>
      <c r="J68" s="192">
        <v>15</v>
      </c>
      <c r="K68" s="13" t="s">
        <v>98</v>
      </c>
      <c r="L68" s="13" t="s">
        <v>167</v>
      </c>
      <c r="M68" s="198" t="s">
        <v>165</v>
      </c>
      <c r="N68" s="3"/>
      <c r="O68" s="3"/>
      <c r="P68" s="3"/>
      <c r="Q68" s="192">
        <v>32393201</v>
      </c>
      <c r="R68" s="192">
        <v>5692535</v>
      </c>
      <c r="S68" s="193">
        <v>45658</v>
      </c>
    </row>
    <row r="69" spans="1:19" x14ac:dyDescent="0.2">
      <c r="A69" s="194">
        <v>300004</v>
      </c>
      <c r="B69" s="199">
        <v>145</v>
      </c>
      <c r="C69" s="196" t="s">
        <v>73</v>
      </c>
      <c r="D69" s="196" t="s">
        <v>92</v>
      </c>
      <c r="E69" s="194">
        <v>2</v>
      </c>
      <c r="F69" s="196"/>
      <c r="G69" s="196" t="s">
        <v>83</v>
      </c>
      <c r="H69" s="195">
        <v>1.9</v>
      </c>
      <c r="I69" s="199"/>
      <c r="J69" s="194">
        <v>16</v>
      </c>
      <c r="K69" s="196" t="s">
        <v>98</v>
      </c>
      <c r="L69" s="196" t="s">
        <v>167</v>
      </c>
      <c r="M69" s="198" t="s">
        <v>165</v>
      </c>
      <c r="N69" s="199"/>
      <c r="O69" s="199"/>
      <c r="P69" s="199"/>
      <c r="Q69" s="194">
        <v>32393325</v>
      </c>
      <c r="R69" s="194">
        <v>5692455</v>
      </c>
      <c r="S69" s="197">
        <v>45658</v>
      </c>
    </row>
    <row r="70" spans="1:19" x14ac:dyDescent="0.2">
      <c r="A70" s="192">
        <v>300005</v>
      </c>
      <c r="B70" s="3">
        <v>65</v>
      </c>
      <c r="C70" s="13" t="s">
        <v>73</v>
      </c>
      <c r="D70" s="13" t="s">
        <v>96</v>
      </c>
      <c r="E70" s="192">
        <v>3</v>
      </c>
      <c r="F70" s="13"/>
      <c r="H70" t="s">
        <v>159</v>
      </c>
      <c r="I70" s="3"/>
      <c r="J70" s="3"/>
      <c r="K70" s="13" t="s">
        <v>98</v>
      </c>
      <c r="L70" s="13" t="s">
        <v>167</v>
      </c>
      <c r="M70" s="198" t="s">
        <v>165</v>
      </c>
      <c r="N70" s="3">
        <v>10000</v>
      </c>
      <c r="O70" s="3"/>
      <c r="P70" s="3"/>
      <c r="Q70" s="192">
        <v>32393444</v>
      </c>
      <c r="R70" s="192">
        <v>5692801</v>
      </c>
      <c r="S70" s="193">
        <v>45658</v>
      </c>
    </row>
    <row r="71" spans="1:19" x14ac:dyDescent="0.2">
      <c r="A71" s="194">
        <v>300006</v>
      </c>
      <c r="B71" s="199">
        <v>110</v>
      </c>
      <c r="C71" s="196" t="s">
        <v>73</v>
      </c>
      <c r="D71" s="196" t="s">
        <v>92</v>
      </c>
      <c r="E71" s="194">
        <v>2</v>
      </c>
      <c r="F71" s="196"/>
      <c r="G71" s="196" t="s">
        <v>99</v>
      </c>
      <c r="H71" s="195">
        <v>0.7</v>
      </c>
      <c r="I71" s="199"/>
      <c r="J71" s="194">
        <v>13</v>
      </c>
      <c r="K71" s="196" t="s">
        <v>98</v>
      </c>
      <c r="L71" s="196" t="s">
        <v>167</v>
      </c>
      <c r="M71" s="198" t="s">
        <v>165</v>
      </c>
      <c r="N71" s="199"/>
      <c r="O71" s="199"/>
      <c r="P71" s="199"/>
      <c r="Q71" s="194">
        <v>32393305</v>
      </c>
      <c r="R71" s="194">
        <v>5692872</v>
      </c>
      <c r="S71" s="197">
        <v>45658</v>
      </c>
    </row>
    <row r="72" spans="1:19" x14ac:dyDescent="0.2">
      <c r="A72" s="192">
        <v>300007</v>
      </c>
      <c r="B72" s="3">
        <v>100</v>
      </c>
      <c r="C72" s="13" t="s">
        <v>73</v>
      </c>
      <c r="D72" s="13" t="s">
        <v>96</v>
      </c>
      <c r="E72" s="192">
        <v>3</v>
      </c>
      <c r="F72" s="13"/>
      <c r="H72" t="s">
        <v>159</v>
      </c>
      <c r="I72" s="3"/>
      <c r="J72" s="3"/>
      <c r="K72" s="13" t="s">
        <v>98</v>
      </c>
      <c r="L72" s="13" t="s">
        <v>167</v>
      </c>
      <c r="M72" s="198" t="s">
        <v>165</v>
      </c>
      <c r="N72" s="3">
        <v>3000</v>
      </c>
      <c r="O72" s="3"/>
      <c r="P72" s="3"/>
      <c r="Q72" s="192">
        <v>32393008</v>
      </c>
      <c r="R72" s="192">
        <v>5692868</v>
      </c>
      <c r="S72" s="193">
        <v>45658</v>
      </c>
    </row>
    <row r="73" spans="1:19" x14ac:dyDescent="0.2">
      <c r="A73" s="194">
        <v>300008</v>
      </c>
      <c r="B73" s="199">
        <v>170</v>
      </c>
      <c r="C73" s="196" t="s">
        <v>73</v>
      </c>
      <c r="D73" s="196" t="s">
        <v>92</v>
      </c>
      <c r="E73" s="194">
        <v>2</v>
      </c>
      <c r="F73" s="196"/>
      <c r="G73" s="196" t="s">
        <v>81</v>
      </c>
      <c r="H73" s="195">
        <v>0.6</v>
      </c>
      <c r="I73" s="199"/>
      <c r="J73" s="194">
        <v>21</v>
      </c>
      <c r="K73" s="196" t="s">
        <v>98</v>
      </c>
      <c r="L73" s="196" t="s">
        <v>167</v>
      </c>
      <c r="M73" s="198" t="s">
        <v>165</v>
      </c>
      <c r="N73" s="199"/>
      <c r="O73" s="199"/>
      <c r="P73" s="199"/>
      <c r="Q73" s="194">
        <v>32393483</v>
      </c>
      <c r="R73" s="194">
        <v>5692517</v>
      </c>
      <c r="S73" s="197">
        <v>45658</v>
      </c>
    </row>
    <row r="74" spans="1:19" x14ac:dyDescent="0.2">
      <c r="A74" s="192">
        <v>300009</v>
      </c>
      <c r="B74" s="3">
        <v>210</v>
      </c>
      <c r="C74" s="13" t="s">
        <v>73</v>
      </c>
      <c r="D74" s="13" t="s">
        <v>92</v>
      </c>
      <c r="E74" s="192">
        <v>1</v>
      </c>
      <c r="F74" s="13"/>
      <c r="G74" s="13" t="s">
        <v>100</v>
      </c>
      <c r="H74">
        <v>0.8</v>
      </c>
      <c r="I74" s="192">
        <v>25</v>
      </c>
      <c r="J74" s="192">
        <v>24</v>
      </c>
      <c r="K74" s="13" t="s">
        <v>98</v>
      </c>
      <c r="L74" s="13" t="s">
        <v>167</v>
      </c>
      <c r="M74" s="198" t="s">
        <v>165</v>
      </c>
      <c r="N74" s="3">
        <v>400</v>
      </c>
      <c r="O74" s="3"/>
      <c r="P74" s="3"/>
      <c r="Q74" s="192">
        <v>32393494</v>
      </c>
      <c r="R74" s="192">
        <v>5692039</v>
      </c>
      <c r="S74" s="193">
        <v>45658</v>
      </c>
    </row>
    <row r="75" spans="1:19" x14ac:dyDescent="0.2">
      <c r="A75" s="194">
        <v>300010</v>
      </c>
      <c r="B75" s="199">
        <v>160</v>
      </c>
      <c r="C75" s="196" t="s">
        <v>73</v>
      </c>
      <c r="D75" s="196" t="s">
        <v>92</v>
      </c>
      <c r="E75" s="194">
        <v>2</v>
      </c>
      <c r="F75" s="196"/>
      <c r="G75" s="196" t="s">
        <v>81</v>
      </c>
      <c r="H75" s="195">
        <v>0.5</v>
      </c>
      <c r="I75" s="199"/>
      <c r="J75" s="194">
        <v>23</v>
      </c>
      <c r="K75" s="196" t="s">
        <v>98</v>
      </c>
      <c r="L75" s="196" t="s">
        <v>167</v>
      </c>
      <c r="M75" s="198" t="s">
        <v>165</v>
      </c>
      <c r="N75" s="199"/>
      <c r="O75" s="199"/>
      <c r="P75" s="199"/>
      <c r="Q75" s="194">
        <v>32393642</v>
      </c>
      <c r="R75" s="194">
        <v>5691758</v>
      </c>
      <c r="S75" s="197">
        <v>45658</v>
      </c>
    </row>
    <row r="76" spans="1:19" x14ac:dyDescent="0.2">
      <c r="A76" s="192">
        <v>300011</v>
      </c>
      <c r="B76" s="3">
        <v>185</v>
      </c>
      <c r="C76" s="13" t="s">
        <v>73</v>
      </c>
      <c r="D76" s="13" t="s">
        <v>92</v>
      </c>
      <c r="E76" s="192">
        <v>2</v>
      </c>
      <c r="F76" s="13"/>
      <c r="G76" s="13" t="s">
        <v>83</v>
      </c>
      <c r="H76">
        <v>1.9</v>
      </c>
      <c r="I76" s="3"/>
      <c r="J76" s="192">
        <v>17</v>
      </c>
      <c r="K76" s="13" t="s">
        <v>98</v>
      </c>
      <c r="L76" s="13" t="s">
        <v>167</v>
      </c>
      <c r="M76" s="198" t="s">
        <v>165</v>
      </c>
      <c r="N76" s="3"/>
      <c r="O76" s="3"/>
      <c r="P76" s="3"/>
      <c r="Q76" s="192">
        <v>32393379</v>
      </c>
      <c r="R76" s="192">
        <v>5691681</v>
      </c>
      <c r="S76" s="193">
        <v>45658</v>
      </c>
    </row>
    <row r="77" spans="1:19" x14ac:dyDescent="0.2">
      <c r="A77" s="194">
        <v>300012</v>
      </c>
      <c r="B77" s="199">
        <v>280</v>
      </c>
      <c r="C77" s="196" t="s">
        <v>73</v>
      </c>
      <c r="D77" s="196" t="s">
        <v>92</v>
      </c>
      <c r="E77" s="194">
        <v>1</v>
      </c>
      <c r="F77" s="196"/>
      <c r="G77" s="196" t="s">
        <v>99</v>
      </c>
      <c r="H77" s="195">
        <v>0.9</v>
      </c>
      <c r="I77" s="194">
        <v>25</v>
      </c>
      <c r="J77" s="194">
        <v>24</v>
      </c>
      <c r="K77" s="196" t="s">
        <v>98</v>
      </c>
      <c r="L77" s="196" t="s">
        <v>167</v>
      </c>
      <c r="M77" s="198" t="s">
        <v>165</v>
      </c>
      <c r="N77" s="199">
        <v>700</v>
      </c>
      <c r="O77" s="199"/>
      <c r="P77" s="199"/>
      <c r="Q77" s="194">
        <v>32393463</v>
      </c>
      <c r="R77" s="194">
        <v>5691415</v>
      </c>
      <c r="S77" s="197">
        <v>45658</v>
      </c>
    </row>
    <row r="78" spans="1:19" x14ac:dyDescent="0.2">
      <c r="A78" s="192">
        <v>300013</v>
      </c>
      <c r="B78" s="3">
        <v>175</v>
      </c>
      <c r="C78" s="13" t="s">
        <v>73</v>
      </c>
      <c r="D78" s="13" t="s">
        <v>92</v>
      </c>
      <c r="E78" s="192">
        <v>2</v>
      </c>
      <c r="F78" s="13"/>
      <c r="G78" s="13" t="s">
        <v>84</v>
      </c>
      <c r="H78">
        <v>1.2</v>
      </c>
      <c r="I78" s="192">
        <v>20</v>
      </c>
      <c r="J78" s="192">
        <v>18</v>
      </c>
      <c r="K78" s="13" t="s">
        <v>98</v>
      </c>
      <c r="L78" s="13" t="s">
        <v>167</v>
      </c>
      <c r="M78" s="198" t="s">
        <v>165</v>
      </c>
      <c r="N78" s="3">
        <v>600</v>
      </c>
      <c r="O78" s="3"/>
      <c r="P78" s="3"/>
      <c r="Q78" s="192">
        <v>32393455</v>
      </c>
      <c r="R78" s="192">
        <v>5691332</v>
      </c>
      <c r="S78" s="193">
        <v>45658</v>
      </c>
    </row>
    <row r="79" spans="1:19" x14ac:dyDescent="0.2">
      <c r="A79" s="194">
        <v>300014</v>
      </c>
      <c r="B79" s="199">
        <v>70</v>
      </c>
      <c r="C79" s="196" t="s">
        <v>73</v>
      </c>
      <c r="D79" s="196" t="s">
        <v>96</v>
      </c>
      <c r="E79" s="194">
        <v>3</v>
      </c>
      <c r="F79" s="196"/>
      <c r="G79" s="196"/>
      <c r="H79" s="195" t="s">
        <v>159</v>
      </c>
      <c r="I79" s="199"/>
      <c r="J79" s="199"/>
      <c r="K79" s="196" t="s">
        <v>98</v>
      </c>
      <c r="L79" s="196" t="s">
        <v>167</v>
      </c>
      <c r="M79" s="198" t="s">
        <v>165</v>
      </c>
      <c r="N79" s="199">
        <v>5000</v>
      </c>
      <c r="O79" s="199"/>
      <c r="P79" s="199"/>
      <c r="Q79" s="194">
        <v>32392970</v>
      </c>
      <c r="R79" s="194">
        <v>5692212</v>
      </c>
      <c r="S79" s="197">
        <v>45658</v>
      </c>
    </row>
    <row r="80" spans="1:19" x14ac:dyDescent="0.2">
      <c r="A80" s="192">
        <v>300015</v>
      </c>
      <c r="B80" s="3">
        <v>120</v>
      </c>
      <c r="C80" s="13" t="s">
        <v>73</v>
      </c>
      <c r="D80" s="13" t="s">
        <v>92</v>
      </c>
      <c r="E80" s="192">
        <v>2</v>
      </c>
      <c r="F80" s="13"/>
      <c r="G80" s="13" t="s">
        <v>83</v>
      </c>
      <c r="H80">
        <v>1.9</v>
      </c>
      <c r="I80" s="3"/>
      <c r="J80" s="192">
        <v>13</v>
      </c>
      <c r="K80" s="13" t="s">
        <v>98</v>
      </c>
      <c r="L80" s="13" t="s">
        <v>167</v>
      </c>
      <c r="M80" s="198" t="s">
        <v>165</v>
      </c>
      <c r="N80" s="3"/>
      <c r="O80" s="3"/>
      <c r="P80" s="3"/>
      <c r="Q80" s="192">
        <v>32393033</v>
      </c>
      <c r="R80" s="192">
        <v>5692178</v>
      </c>
      <c r="S80" s="193">
        <v>45658</v>
      </c>
    </row>
    <row r="81" spans="1:19" x14ac:dyDescent="0.2">
      <c r="A81" s="194">
        <v>300016</v>
      </c>
      <c r="B81" s="199">
        <v>165</v>
      </c>
      <c r="C81" s="196" t="s">
        <v>73</v>
      </c>
      <c r="D81" s="196" t="s">
        <v>92</v>
      </c>
      <c r="E81" s="194">
        <v>2</v>
      </c>
      <c r="F81" s="196"/>
      <c r="G81" s="196" t="s">
        <v>83</v>
      </c>
      <c r="H81" s="195">
        <v>2</v>
      </c>
      <c r="I81" s="199"/>
      <c r="J81" s="194">
        <v>17</v>
      </c>
      <c r="K81" s="196" t="s">
        <v>98</v>
      </c>
      <c r="L81" s="196" t="s">
        <v>167</v>
      </c>
      <c r="M81" s="198" t="s">
        <v>165</v>
      </c>
      <c r="N81" s="199"/>
      <c r="O81" s="199"/>
      <c r="P81" s="199"/>
      <c r="Q81" s="194">
        <v>32393132</v>
      </c>
      <c r="R81" s="194">
        <v>5692084</v>
      </c>
      <c r="S81" s="197">
        <v>45658</v>
      </c>
    </row>
    <row r="82" spans="1:19" x14ac:dyDescent="0.2">
      <c r="A82" s="192">
        <v>300017</v>
      </c>
      <c r="B82" s="3">
        <v>195</v>
      </c>
      <c r="C82" s="13" t="s">
        <v>73</v>
      </c>
      <c r="D82" s="13" t="s">
        <v>79</v>
      </c>
      <c r="E82" s="192">
        <v>2</v>
      </c>
      <c r="F82" s="13"/>
      <c r="G82" s="13" t="s">
        <v>101</v>
      </c>
      <c r="H82">
        <v>2.7</v>
      </c>
      <c r="I82" s="3"/>
      <c r="J82" s="192">
        <v>13</v>
      </c>
      <c r="K82" s="13" t="s">
        <v>98</v>
      </c>
      <c r="L82" s="13" t="s">
        <v>167</v>
      </c>
      <c r="M82" s="198" t="s">
        <v>165</v>
      </c>
      <c r="N82" s="3"/>
      <c r="O82" s="3"/>
      <c r="P82" s="3"/>
      <c r="Q82" s="192">
        <v>32393041</v>
      </c>
      <c r="R82" s="192">
        <v>5691702</v>
      </c>
      <c r="S82" s="193">
        <v>45658</v>
      </c>
    </row>
    <row r="83" spans="1:19" x14ac:dyDescent="0.2">
      <c r="A83" s="194">
        <v>300018</v>
      </c>
      <c r="B83" s="199">
        <v>155</v>
      </c>
      <c r="C83" s="196" t="s">
        <v>73</v>
      </c>
      <c r="D83" s="196" t="s">
        <v>92</v>
      </c>
      <c r="E83" s="194">
        <v>2</v>
      </c>
      <c r="F83" s="196"/>
      <c r="G83" s="196" t="s">
        <v>83</v>
      </c>
      <c r="H83" s="195">
        <v>2.2999999999999998</v>
      </c>
      <c r="I83" s="199"/>
      <c r="J83" s="194">
        <v>16</v>
      </c>
      <c r="K83" s="196" t="s">
        <v>98</v>
      </c>
      <c r="L83" s="196" t="s">
        <v>167</v>
      </c>
      <c r="M83" s="198" t="s">
        <v>165</v>
      </c>
      <c r="N83" s="199"/>
      <c r="O83" s="199"/>
      <c r="P83" s="199"/>
      <c r="Q83" s="194">
        <v>32393162</v>
      </c>
      <c r="R83" s="194">
        <v>5691540</v>
      </c>
      <c r="S83" s="197">
        <v>45658</v>
      </c>
    </row>
    <row r="84" spans="1:19" x14ac:dyDescent="0.2">
      <c r="A84" s="192">
        <v>300019</v>
      </c>
      <c r="B84" s="3">
        <v>110</v>
      </c>
      <c r="C84" s="13" t="s">
        <v>73</v>
      </c>
      <c r="D84" s="13" t="s">
        <v>92</v>
      </c>
      <c r="E84" s="192">
        <v>2</v>
      </c>
      <c r="F84" s="13"/>
      <c r="G84" s="13" t="s">
        <v>83</v>
      </c>
      <c r="H84">
        <v>4</v>
      </c>
      <c r="I84" s="3"/>
      <c r="J84" s="192">
        <v>12</v>
      </c>
      <c r="K84" s="13" t="s">
        <v>98</v>
      </c>
      <c r="L84" s="13" t="s">
        <v>167</v>
      </c>
      <c r="M84" s="198" t="s">
        <v>165</v>
      </c>
      <c r="N84" s="3"/>
      <c r="O84" s="3"/>
      <c r="P84" s="3"/>
      <c r="Q84" s="192">
        <v>32393141</v>
      </c>
      <c r="R84" s="192">
        <v>5691463</v>
      </c>
      <c r="S84" s="193">
        <v>45658</v>
      </c>
    </row>
    <row r="85" spans="1:19" x14ac:dyDescent="0.2">
      <c r="A85" s="194">
        <v>300020</v>
      </c>
      <c r="B85" s="199">
        <v>210</v>
      </c>
      <c r="C85" s="196" t="s">
        <v>73</v>
      </c>
      <c r="D85" s="196" t="s">
        <v>92</v>
      </c>
      <c r="E85" s="194">
        <v>1</v>
      </c>
      <c r="F85" s="196"/>
      <c r="G85" s="196" t="s">
        <v>102</v>
      </c>
      <c r="H85" s="195">
        <v>0.9</v>
      </c>
      <c r="I85" s="194">
        <v>25</v>
      </c>
      <c r="J85" s="194">
        <v>21</v>
      </c>
      <c r="K85" s="196" t="s">
        <v>98</v>
      </c>
      <c r="L85" s="196" t="s">
        <v>167</v>
      </c>
      <c r="M85" s="198" t="s">
        <v>165</v>
      </c>
      <c r="N85" s="199">
        <v>600</v>
      </c>
      <c r="O85" s="199"/>
      <c r="P85" s="199"/>
      <c r="Q85" s="194">
        <v>32393388</v>
      </c>
      <c r="R85" s="194">
        <v>5691515</v>
      </c>
      <c r="S85" s="197">
        <v>45658</v>
      </c>
    </row>
    <row r="86" spans="1:19" x14ac:dyDescent="0.2">
      <c r="A86" s="192">
        <v>300021</v>
      </c>
      <c r="B86" s="3">
        <v>15</v>
      </c>
      <c r="C86" s="13" t="s">
        <v>93</v>
      </c>
      <c r="D86" s="13" t="s">
        <v>94</v>
      </c>
      <c r="E86" s="192">
        <v>7</v>
      </c>
      <c r="F86" s="13"/>
      <c r="H86" t="s">
        <v>159</v>
      </c>
      <c r="I86" s="3"/>
      <c r="J86" s="3"/>
      <c r="K86" s="13" t="s">
        <v>98</v>
      </c>
      <c r="L86" s="13" t="s">
        <v>167</v>
      </c>
      <c r="M86" s="198" t="s">
        <v>165</v>
      </c>
      <c r="N86" s="3"/>
      <c r="O86" s="3"/>
      <c r="P86" s="3"/>
      <c r="Q86" s="192">
        <v>32393455</v>
      </c>
      <c r="R86" s="192">
        <v>5692320</v>
      </c>
      <c r="S86" s="193">
        <v>45658</v>
      </c>
    </row>
    <row r="87" spans="1:19" x14ac:dyDescent="0.2">
      <c r="A87" s="194">
        <v>300022</v>
      </c>
      <c r="B87" s="199">
        <v>10</v>
      </c>
      <c r="C87" s="196" t="s">
        <v>93</v>
      </c>
      <c r="D87" s="196" t="s">
        <v>94</v>
      </c>
      <c r="E87" s="194">
        <v>7</v>
      </c>
      <c r="F87" s="196"/>
      <c r="G87" s="196"/>
      <c r="H87" s="195" t="s">
        <v>159</v>
      </c>
      <c r="I87" s="199"/>
      <c r="J87" s="199"/>
      <c r="K87" s="196" t="s">
        <v>98</v>
      </c>
      <c r="L87" s="196" t="s">
        <v>167</v>
      </c>
      <c r="M87" s="198" t="s">
        <v>165</v>
      </c>
      <c r="N87" s="199"/>
      <c r="O87" s="199"/>
      <c r="P87" s="199"/>
      <c r="Q87" s="194">
        <v>32393173</v>
      </c>
      <c r="R87" s="194">
        <v>5692742</v>
      </c>
      <c r="S87" s="197">
        <v>45658</v>
      </c>
    </row>
    <row r="88" spans="1:19" x14ac:dyDescent="0.2">
      <c r="A88" s="192">
        <v>300023</v>
      </c>
      <c r="B88" s="3">
        <v>110</v>
      </c>
      <c r="C88" s="13" t="s">
        <v>73</v>
      </c>
      <c r="D88" s="13" t="s">
        <v>79</v>
      </c>
      <c r="E88" s="192">
        <v>2</v>
      </c>
      <c r="F88" s="13"/>
      <c r="G88" s="13" t="s">
        <v>99</v>
      </c>
      <c r="H88" t="s">
        <v>159</v>
      </c>
      <c r="I88" s="3"/>
      <c r="J88" s="3"/>
      <c r="K88" s="13" t="s">
        <v>98</v>
      </c>
      <c r="L88" s="13" t="s">
        <v>167</v>
      </c>
      <c r="M88" s="198" t="s">
        <v>165</v>
      </c>
      <c r="N88" s="3">
        <v>5000</v>
      </c>
      <c r="O88" s="3"/>
      <c r="P88" s="3"/>
      <c r="Q88" s="192">
        <v>32393002</v>
      </c>
      <c r="R88" s="192">
        <v>5692025</v>
      </c>
      <c r="S88" s="193">
        <v>45658</v>
      </c>
    </row>
    <row r="89" spans="1:19" x14ac:dyDescent="0.2">
      <c r="A89" s="194">
        <v>300024</v>
      </c>
      <c r="B89" s="199">
        <v>245</v>
      </c>
      <c r="C89" s="196" t="s">
        <v>73</v>
      </c>
      <c r="D89" s="196" t="s">
        <v>92</v>
      </c>
      <c r="E89" s="194">
        <v>1</v>
      </c>
      <c r="F89" s="196"/>
      <c r="G89" s="196" t="s">
        <v>100</v>
      </c>
      <c r="H89" s="195">
        <v>0.8</v>
      </c>
      <c r="I89" s="194">
        <v>25</v>
      </c>
      <c r="J89" s="194">
        <v>23</v>
      </c>
      <c r="K89" s="196" t="s">
        <v>98</v>
      </c>
      <c r="L89" s="196" t="s">
        <v>167</v>
      </c>
      <c r="M89" s="198" t="s">
        <v>165</v>
      </c>
      <c r="N89" s="199">
        <v>300</v>
      </c>
      <c r="O89" s="199"/>
      <c r="P89" s="199"/>
      <c r="Q89" s="194">
        <v>32393519</v>
      </c>
      <c r="R89" s="194">
        <v>5692402</v>
      </c>
      <c r="S89" s="197">
        <v>45658</v>
      </c>
    </row>
    <row r="90" spans="1:19" x14ac:dyDescent="0.2">
      <c r="A90" s="192">
        <v>400001</v>
      </c>
      <c r="B90" s="3">
        <v>180</v>
      </c>
      <c r="C90" s="13" t="s">
        <v>73</v>
      </c>
      <c r="D90" s="13" t="s">
        <v>92</v>
      </c>
      <c r="E90" s="192">
        <v>2</v>
      </c>
      <c r="F90" s="13"/>
      <c r="G90" s="13" t="s">
        <v>84</v>
      </c>
      <c r="H90">
        <v>1.2</v>
      </c>
      <c r="I90" s="192">
        <v>25</v>
      </c>
      <c r="J90" s="192">
        <v>17</v>
      </c>
      <c r="K90" s="13" t="s">
        <v>103</v>
      </c>
      <c r="L90" s="13" t="s">
        <v>167</v>
      </c>
      <c r="M90" s="198" t="s">
        <v>165</v>
      </c>
      <c r="N90" s="3">
        <v>600</v>
      </c>
      <c r="O90" s="3"/>
      <c r="P90" s="3"/>
      <c r="Q90" s="192">
        <v>32393802</v>
      </c>
      <c r="R90" s="192">
        <v>5691185</v>
      </c>
      <c r="S90" s="193">
        <v>45658</v>
      </c>
    </row>
    <row r="91" spans="1:19" x14ac:dyDescent="0.2">
      <c r="A91" s="194">
        <v>400002</v>
      </c>
      <c r="B91" s="199">
        <v>240</v>
      </c>
      <c r="C91" s="196" t="s">
        <v>73</v>
      </c>
      <c r="D91" s="196" t="s">
        <v>92</v>
      </c>
      <c r="E91" s="194">
        <v>1</v>
      </c>
      <c r="F91" s="196"/>
      <c r="G91" s="196" t="s">
        <v>99</v>
      </c>
      <c r="H91" s="195">
        <v>0.8</v>
      </c>
      <c r="I91" s="194">
        <v>25</v>
      </c>
      <c r="J91" s="194">
        <v>21</v>
      </c>
      <c r="K91" s="196" t="s">
        <v>103</v>
      </c>
      <c r="L91" s="196" t="s">
        <v>167</v>
      </c>
      <c r="M91" s="198" t="s">
        <v>165</v>
      </c>
      <c r="N91" s="199">
        <v>700</v>
      </c>
      <c r="O91" s="199"/>
      <c r="P91" s="199"/>
      <c r="Q91" s="194">
        <v>32393922</v>
      </c>
      <c r="R91" s="194">
        <v>5691427</v>
      </c>
      <c r="S91" s="197">
        <v>45658</v>
      </c>
    </row>
    <row r="92" spans="1:19" x14ac:dyDescent="0.2">
      <c r="A92" s="192">
        <v>400003</v>
      </c>
      <c r="B92" s="3">
        <v>315</v>
      </c>
      <c r="C92" s="13" t="s">
        <v>73</v>
      </c>
      <c r="D92" s="13" t="s">
        <v>92</v>
      </c>
      <c r="E92" s="192">
        <v>1</v>
      </c>
      <c r="F92" s="13"/>
      <c r="G92" s="13" t="s">
        <v>100</v>
      </c>
      <c r="H92">
        <v>0.8</v>
      </c>
      <c r="I92" s="192">
        <v>20</v>
      </c>
      <c r="J92" s="192">
        <v>23</v>
      </c>
      <c r="K92" s="13" t="s">
        <v>103</v>
      </c>
      <c r="L92" s="13" t="s">
        <v>167</v>
      </c>
      <c r="M92" s="198" t="s">
        <v>165</v>
      </c>
      <c r="N92" s="3">
        <v>200</v>
      </c>
      <c r="O92" s="3"/>
      <c r="P92" s="3"/>
      <c r="Q92" s="192">
        <v>32393767</v>
      </c>
      <c r="R92" s="192">
        <v>5691553</v>
      </c>
      <c r="S92" s="193">
        <v>45658</v>
      </c>
    </row>
    <row r="93" spans="1:19" x14ac:dyDescent="0.2">
      <c r="A93" s="194">
        <v>400004</v>
      </c>
      <c r="B93" s="199">
        <v>150</v>
      </c>
      <c r="C93" s="196" t="s">
        <v>73</v>
      </c>
      <c r="D93" s="196" t="s">
        <v>92</v>
      </c>
      <c r="E93" s="194">
        <v>2</v>
      </c>
      <c r="F93" s="196"/>
      <c r="G93" s="196" t="s">
        <v>83</v>
      </c>
      <c r="H93" s="195">
        <v>0.3</v>
      </c>
      <c r="I93" s="199"/>
      <c r="J93" s="194">
        <v>19</v>
      </c>
      <c r="K93" s="196" t="s">
        <v>103</v>
      </c>
      <c r="L93" s="196" t="s">
        <v>167</v>
      </c>
      <c r="M93" s="198" t="s">
        <v>165</v>
      </c>
      <c r="N93" s="199"/>
      <c r="O93" s="199"/>
      <c r="P93" s="199"/>
      <c r="Q93" s="194">
        <v>32393853</v>
      </c>
      <c r="R93" s="194">
        <v>5691567</v>
      </c>
      <c r="S93" s="197">
        <v>45658</v>
      </c>
    </row>
    <row r="94" spans="1:19" x14ac:dyDescent="0.2">
      <c r="A94" s="192">
        <v>400005</v>
      </c>
      <c r="B94" s="3">
        <v>210</v>
      </c>
      <c r="C94" s="13" t="s">
        <v>73</v>
      </c>
      <c r="D94" s="13" t="s">
        <v>92</v>
      </c>
      <c r="E94" s="192">
        <v>2</v>
      </c>
      <c r="F94" s="13"/>
      <c r="G94" s="13" t="s">
        <v>84</v>
      </c>
      <c r="H94">
        <v>1.5</v>
      </c>
      <c r="I94" s="192">
        <v>25</v>
      </c>
      <c r="J94" s="192">
        <v>18</v>
      </c>
      <c r="K94" s="13" t="s">
        <v>103</v>
      </c>
      <c r="L94" s="13" t="s">
        <v>167</v>
      </c>
      <c r="M94" s="198" t="s">
        <v>165</v>
      </c>
      <c r="N94" s="3">
        <v>500</v>
      </c>
      <c r="O94" s="3"/>
      <c r="P94" s="3"/>
      <c r="Q94" s="192">
        <v>32393902</v>
      </c>
      <c r="R94" s="192">
        <v>5691237</v>
      </c>
      <c r="S94" s="193">
        <v>45658</v>
      </c>
    </row>
    <row r="95" spans="1:19" x14ac:dyDescent="0.2">
      <c r="A95" s="194">
        <v>400006</v>
      </c>
      <c r="B95" s="199">
        <v>210</v>
      </c>
      <c r="C95" s="196" t="s">
        <v>73</v>
      </c>
      <c r="D95" s="196" t="s">
        <v>92</v>
      </c>
      <c r="E95" s="194">
        <v>2</v>
      </c>
      <c r="F95" s="196"/>
      <c r="G95" s="196" t="s">
        <v>84</v>
      </c>
      <c r="H95" s="195">
        <v>0.6</v>
      </c>
      <c r="I95" s="199"/>
      <c r="J95" s="194">
        <v>19</v>
      </c>
      <c r="K95" s="196" t="s">
        <v>103</v>
      </c>
      <c r="L95" s="196" t="s">
        <v>167</v>
      </c>
      <c r="M95" s="198" t="s">
        <v>165</v>
      </c>
      <c r="N95" s="199"/>
      <c r="O95" s="199"/>
      <c r="P95" s="199"/>
      <c r="Q95" s="194">
        <v>32393933</v>
      </c>
      <c r="R95" s="194">
        <v>5691719</v>
      </c>
      <c r="S95" s="197">
        <v>45658</v>
      </c>
    </row>
    <row r="96" spans="1:19" x14ac:dyDescent="0.2">
      <c r="A96" s="192">
        <v>400007</v>
      </c>
      <c r="B96" s="3">
        <v>165</v>
      </c>
      <c r="C96" s="13" t="s">
        <v>73</v>
      </c>
      <c r="D96" s="13" t="s">
        <v>92</v>
      </c>
      <c r="E96" s="192">
        <v>2</v>
      </c>
      <c r="F96" s="13"/>
      <c r="G96" s="13" t="s">
        <v>83</v>
      </c>
      <c r="H96">
        <v>1.5</v>
      </c>
      <c r="I96" s="3"/>
      <c r="J96" s="192">
        <v>17</v>
      </c>
      <c r="K96" s="13" t="s">
        <v>103</v>
      </c>
      <c r="L96" s="13" t="s">
        <v>167</v>
      </c>
      <c r="M96" s="198" t="s">
        <v>165</v>
      </c>
      <c r="N96" s="3"/>
      <c r="O96" s="3"/>
      <c r="P96" s="3"/>
      <c r="Q96" s="192">
        <v>32394356</v>
      </c>
      <c r="R96" s="192">
        <v>5691655</v>
      </c>
      <c r="S96" s="193">
        <v>45658</v>
      </c>
    </row>
    <row r="97" spans="1:19" x14ac:dyDescent="0.2">
      <c r="A97" s="194">
        <v>400008</v>
      </c>
      <c r="B97" s="199">
        <v>250</v>
      </c>
      <c r="C97" s="196" t="s">
        <v>73</v>
      </c>
      <c r="D97" s="196" t="s">
        <v>92</v>
      </c>
      <c r="E97" s="194">
        <v>2</v>
      </c>
      <c r="F97" s="196"/>
      <c r="G97" s="196" t="s">
        <v>81</v>
      </c>
      <c r="H97" s="195">
        <v>2</v>
      </c>
      <c r="I97" s="194">
        <v>25</v>
      </c>
      <c r="J97" s="194">
        <v>18</v>
      </c>
      <c r="K97" s="196" t="s">
        <v>103</v>
      </c>
      <c r="L97" s="196" t="s">
        <v>167</v>
      </c>
      <c r="M97" s="198" t="s">
        <v>165</v>
      </c>
      <c r="N97" s="199">
        <v>400</v>
      </c>
      <c r="O97" s="199"/>
      <c r="P97" s="199"/>
      <c r="Q97" s="194">
        <v>32394265</v>
      </c>
      <c r="R97" s="194">
        <v>5691669</v>
      </c>
      <c r="S97" s="197">
        <v>45658</v>
      </c>
    </row>
    <row r="98" spans="1:19" x14ac:dyDescent="0.2">
      <c r="A98" s="192">
        <v>400009</v>
      </c>
      <c r="B98" s="3">
        <v>265</v>
      </c>
      <c r="C98" s="13" t="s">
        <v>73</v>
      </c>
      <c r="D98" s="13" t="s">
        <v>92</v>
      </c>
      <c r="E98" s="192">
        <v>2</v>
      </c>
      <c r="F98" s="13"/>
      <c r="G98" s="13" t="s">
        <v>102</v>
      </c>
      <c r="H98">
        <v>0.9</v>
      </c>
      <c r="I98" s="3"/>
      <c r="J98" s="192">
        <v>20</v>
      </c>
      <c r="K98" s="13" t="s">
        <v>103</v>
      </c>
      <c r="L98" s="13" t="s">
        <v>167</v>
      </c>
      <c r="M98" s="198" t="s">
        <v>165</v>
      </c>
      <c r="N98" s="3"/>
      <c r="O98" s="3"/>
      <c r="P98" s="3"/>
      <c r="Q98" s="192">
        <v>32394312</v>
      </c>
      <c r="R98" s="192">
        <v>5691817</v>
      </c>
      <c r="S98" s="193">
        <v>45658</v>
      </c>
    </row>
    <row r="99" spans="1:19" x14ac:dyDescent="0.2">
      <c r="A99" s="194">
        <v>400010</v>
      </c>
      <c r="B99" s="199">
        <v>280</v>
      </c>
      <c r="C99" s="196" t="s">
        <v>73</v>
      </c>
      <c r="D99" s="196" t="s">
        <v>92</v>
      </c>
      <c r="E99" s="194">
        <v>2</v>
      </c>
      <c r="F99" s="196"/>
      <c r="G99" s="196" t="s">
        <v>102</v>
      </c>
      <c r="H99" s="195">
        <v>0.9</v>
      </c>
      <c r="I99" s="199"/>
      <c r="J99" s="194">
        <v>24</v>
      </c>
      <c r="K99" s="196" t="s">
        <v>103</v>
      </c>
      <c r="L99" s="196" t="s">
        <v>167</v>
      </c>
      <c r="M99" s="198" t="s">
        <v>165</v>
      </c>
      <c r="N99" s="199"/>
      <c r="O99" s="199"/>
      <c r="P99" s="199"/>
      <c r="Q99" s="194">
        <v>32394151</v>
      </c>
      <c r="R99" s="194">
        <v>5691771</v>
      </c>
      <c r="S99" s="197">
        <v>45658</v>
      </c>
    </row>
    <row r="100" spans="1:19" x14ac:dyDescent="0.2">
      <c r="A100" s="192">
        <v>400011</v>
      </c>
      <c r="B100" s="3">
        <v>290</v>
      </c>
      <c r="C100" s="13" t="s">
        <v>73</v>
      </c>
      <c r="D100" s="13" t="s">
        <v>92</v>
      </c>
      <c r="E100" s="192">
        <v>1</v>
      </c>
      <c r="F100" s="13"/>
      <c r="G100" s="13" t="s">
        <v>99</v>
      </c>
      <c r="H100">
        <v>0.8</v>
      </c>
      <c r="I100" s="192">
        <v>25</v>
      </c>
      <c r="J100" s="192">
        <v>24</v>
      </c>
      <c r="K100" s="13" t="s">
        <v>103</v>
      </c>
      <c r="L100" s="13" t="s">
        <v>167</v>
      </c>
      <c r="M100" s="198" t="s">
        <v>165</v>
      </c>
      <c r="N100" s="3">
        <v>400</v>
      </c>
      <c r="O100" s="3"/>
      <c r="P100" s="3"/>
      <c r="Q100" s="192">
        <v>32394143</v>
      </c>
      <c r="R100" s="192">
        <v>5691881</v>
      </c>
      <c r="S100" s="193">
        <v>45658</v>
      </c>
    </row>
    <row r="101" spans="1:19" x14ac:dyDescent="0.2">
      <c r="A101" s="194">
        <v>400012</v>
      </c>
      <c r="B101" s="199">
        <v>300</v>
      </c>
      <c r="C101" s="196" t="s">
        <v>73</v>
      </c>
      <c r="D101" s="196" t="s">
        <v>92</v>
      </c>
      <c r="E101" s="194">
        <v>1</v>
      </c>
      <c r="F101" s="196"/>
      <c r="G101" s="196" t="s">
        <v>100</v>
      </c>
      <c r="H101" s="195">
        <v>0.9</v>
      </c>
      <c r="I101" s="194">
        <v>25</v>
      </c>
      <c r="J101" s="194">
        <v>23</v>
      </c>
      <c r="K101" s="196" t="s">
        <v>103</v>
      </c>
      <c r="L101" s="196" t="s">
        <v>167</v>
      </c>
      <c r="M101" s="198" t="s">
        <v>165</v>
      </c>
      <c r="N101" s="199">
        <v>600</v>
      </c>
      <c r="O101" s="199"/>
      <c r="P101" s="199"/>
      <c r="Q101" s="194">
        <v>32394569</v>
      </c>
      <c r="R101" s="194">
        <v>5692419</v>
      </c>
      <c r="S101" s="197">
        <v>45658</v>
      </c>
    </row>
    <row r="102" spans="1:19" x14ac:dyDescent="0.2">
      <c r="A102" s="192">
        <v>400013</v>
      </c>
      <c r="B102" s="3">
        <v>350</v>
      </c>
      <c r="C102" s="13" t="s">
        <v>73</v>
      </c>
      <c r="D102" s="13" t="s">
        <v>92</v>
      </c>
      <c r="E102" s="192">
        <v>1</v>
      </c>
      <c r="F102" s="13"/>
      <c r="G102" s="13" t="s">
        <v>99</v>
      </c>
      <c r="H102">
        <v>1</v>
      </c>
      <c r="I102" s="192">
        <v>25</v>
      </c>
      <c r="J102" s="192">
        <v>22</v>
      </c>
      <c r="K102" s="13" t="s">
        <v>103</v>
      </c>
      <c r="L102" s="13" t="s">
        <v>167</v>
      </c>
      <c r="M102" s="198" t="s">
        <v>165</v>
      </c>
      <c r="N102" s="3">
        <v>700</v>
      </c>
      <c r="O102" s="3"/>
      <c r="P102" s="3"/>
      <c r="Q102" s="192">
        <v>32394861</v>
      </c>
      <c r="R102" s="192">
        <v>5692307</v>
      </c>
      <c r="S102" s="193">
        <v>45658</v>
      </c>
    </row>
    <row r="103" spans="1:19" x14ac:dyDescent="0.2">
      <c r="A103" s="194">
        <v>400014</v>
      </c>
      <c r="B103" s="199">
        <v>375</v>
      </c>
      <c r="C103" s="196" t="s">
        <v>73</v>
      </c>
      <c r="D103" s="196" t="s">
        <v>92</v>
      </c>
      <c r="E103" s="194">
        <v>1</v>
      </c>
      <c r="F103" s="196"/>
      <c r="G103" s="196" t="s">
        <v>99</v>
      </c>
      <c r="H103" s="195">
        <v>0.8</v>
      </c>
      <c r="I103" s="194">
        <v>25</v>
      </c>
      <c r="J103" s="194">
        <v>26</v>
      </c>
      <c r="K103" s="196" t="s">
        <v>103</v>
      </c>
      <c r="L103" s="196" t="s">
        <v>167</v>
      </c>
      <c r="M103" s="198" t="s">
        <v>165</v>
      </c>
      <c r="N103" s="199">
        <v>700</v>
      </c>
      <c r="O103" s="199"/>
      <c r="P103" s="199"/>
      <c r="Q103" s="194">
        <v>32394871</v>
      </c>
      <c r="R103" s="194">
        <v>5692469</v>
      </c>
      <c r="S103" s="197">
        <v>45658</v>
      </c>
    </row>
    <row r="104" spans="1:19" x14ac:dyDescent="0.2">
      <c r="A104" s="192">
        <v>400015</v>
      </c>
      <c r="B104" s="3">
        <v>400</v>
      </c>
      <c r="C104" s="13" t="s">
        <v>73</v>
      </c>
      <c r="D104" s="13" t="s">
        <v>92</v>
      </c>
      <c r="E104" s="192">
        <v>1</v>
      </c>
      <c r="F104" s="13"/>
      <c r="G104" s="13" t="s">
        <v>100</v>
      </c>
      <c r="H104">
        <v>1.5</v>
      </c>
      <c r="I104" s="192">
        <v>20</v>
      </c>
      <c r="J104" s="192">
        <v>24</v>
      </c>
      <c r="K104" s="13" t="s">
        <v>103</v>
      </c>
      <c r="L104" s="13" t="s">
        <v>167</v>
      </c>
      <c r="M104" s="198" t="s">
        <v>165</v>
      </c>
      <c r="N104" s="3">
        <v>200</v>
      </c>
      <c r="O104" s="3"/>
      <c r="P104" s="3"/>
      <c r="Q104" s="192">
        <v>32394733</v>
      </c>
      <c r="R104" s="192">
        <v>5692347</v>
      </c>
      <c r="S104" s="193">
        <v>45658</v>
      </c>
    </row>
    <row r="105" spans="1:19" x14ac:dyDescent="0.2">
      <c r="A105" s="194">
        <v>400016</v>
      </c>
      <c r="B105" s="199">
        <v>265</v>
      </c>
      <c r="C105" s="196" t="s">
        <v>73</v>
      </c>
      <c r="D105" s="196" t="s">
        <v>92</v>
      </c>
      <c r="E105" s="194">
        <v>1</v>
      </c>
      <c r="F105" s="196"/>
      <c r="G105" s="196" t="s">
        <v>100</v>
      </c>
      <c r="H105" s="195">
        <v>1.1000000000000001</v>
      </c>
      <c r="I105" s="194">
        <v>20</v>
      </c>
      <c r="J105" s="194">
        <v>20</v>
      </c>
      <c r="K105" s="196" t="s">
        <v>103</v>
      </c>
      <c r="L105" s="196" t="s">
        <v>167</v>
      </c>
      <c r="M105" s="198" t="s">
        <v>165</v>
      </c>
      <c r="N105" s="199">
        <v>200</v>
      </c>
      <c r="O105" s="199"/>
      <c r="P105" s="199"/>
      <c r="Q105" s="194">
        <v>32394674</v>
      </c>
      <c r="R105" s="194">
        <v>5692995</v>
      </c>
      <c r="S105" s="197">
        <v>45658</v>
      </c>
    </row>
    <row r="106" spans="1:19" x14ac:dyDescent="0.2">
      <c r="A106" s="192">
        <v>400017</v>
      </c>
      <c r="B106" s="3">
        <v>260</v>
      </c>
      <c r="C106" s="13" t="s">
        <v>73</v>
      </c>
      <c r="D106" s="13" t="s">
        <v>92</v>
      </c>
      <c r="E106" s="192">
        <v>1</v>
      </c>
      <c r="F106" s="13"/>
      <c r="G106" s="13" t="s">
        <v>99</v>
      </c>
      <c r="H106">
        <v>0.7</v>
      </c>
      <c r="I106" s="192">
        <v>25</v>
      </c>
      <c r="J106" s="192">
        <v>23</v>
      </c>
      <c r="K106" s="13" t="s">
        <v>103</v>
      </c>
      <c r="L106" s="13" t="s">
        <v>167</v>
      </c>
      <c r="M106" s="198" t="s">
        <v>165</v>
      </c>
      <c r="N106" s="3">
        <v>600</v>
      </c>
      <c r="O106" s="3"/>
      <c r="P106" s="3"/>
      <c r="Q106" s="192">
        <v>32394499</v>
      </c>
      <c r="R106" s="192">
        <v>5692972</v>
      </c>
      <c r="S106" s="193">
        <v>45658</v>
      </c>
    </row>
    <row r="107" spans="1:19" x14ac:dyDescent="0.2">
      <c r="A107" s="194">
        <v>400018</v>
      </c>
      <c r="B107" s="199">
        <v>180</v>
      </c>
      <c r="C107" s="196" t="s">
        <v>73</v>
      </c>
      <c r="D107" s="196" t="s">
        <v>97</v>
      </c>
      <c r="E107" s="194">
        <v>3</v>
      </c>
      <c r="F107" s="196"/>
      <c r="G107" s="196" t="s">
        <v>104</v>
      </c>
      <c r="H107" s="195" t="s">
        <v>159</v>
      </c>
      <c r="I107" s="199"/>
      <c r="J107" s="199"/>
      <c r="K107" s="196" t="s">
        <v>103</v>
      </c>
      <c r="L107" s="196" t="s">
        <v>167</v>
      </c>
      <c r="M107" s="198" t="s">
        <v>165</v>
      </c>
      <c r="N107" s="199">
        <v>1500</v>
      </c>
      <c r="O107" s="199"/>
      <c r="P107" s="199"/>
      <c r="Q107" s="194">
        <v>32395100</v>
      </c>
      <c r="R107" s="194">
        <v>5692561</v>
      </c>
      <c r="S107" s="197">
        <v>45658</v>
      </c>
    </row>
    <row r="108" spans="1:19" x14ac:dyDescent="0.2">
      <c r="A108" s="192">
        <v>400019</v>
      </c>
      <c r="B108" s="3">
        <v>21</v>
      </c>
      <c r="C108" s="13" t="s">
        <v>105</v>
      </c>
      <c r="D108" s="13" t="s">
        <v>161</v>
      </c>
      <c r="E108" s="192">
        <v>5</v>
      </c>
      <c r="F108" s="13"/>
      <c r="H108" t="s">
        <v>159</v>
      </c>
      <c r="I108" s="3"/>
      <c r="J108" s="3"/>
      <c r="K108" s="13" t="s">
        <v>103</v>
      </c>
      <c r="L108" s="13" t="s">
        <v>167</v>
      </c>
      <c r="M108" s="198" t="s">
        <v>165</v>
      </c>
      <c r="N108" s="3"/>
      <c r="O108" s="3"/>
      <c r="P108" s="3"/>
      <c r="Q108" s="192">
        <v>32394816</v>
      </c>
      <c r="R108" s="192">
        <v>5692777</v>
      </c>
      <c r="S108" s="193">
        <v>45658</v>
      </c>
    </row>
    <row r="109" spans="1:19" x14ac:dyDescent="0.2">
      <c r="A109" s="194">
        <v>500001</v>
      </c>
      <c r="B109" s="199">
        <v>120</v>
      </c>
      <c r="C109" s="196" t="s">
        <v>73</v>
      </c>
      <c r="D109" s="196" t="s">
        <v>92</v>
      </c>
      <c r="E109" s="194">
        <v>2</v>
      </c>
      <c r="F109" s="196"/>
      <c r="G109" s="196" t="s">
        <v>83</v>
      </c>
      <c r="H109" s="195">
        <v>2.8</v>
      </c>
      <c r="I109" s="199"/>
      <c r="J109" s="194">
        <v>13</v>
      </c>
      <c r="K109" s="196" t="s">
        <v>106</v>
      </c>
      <c r="L109" s="196" t="s">
        <v>167</v>
      </c>
      <c r="M109" s="198" t="s">
        <v>165</v>
      </c>
      <c r="N109" s="199"/>
      <c r="O109" s="199"/>
      <c r="P109" s="199"/>
      <c r="Q109" s="194">
        <v>32394082</v>
      </c>
      <c r="R109" s="194">
        <v>5691270</v>
      </c>
      <c r="S109" s="197">
        <v>45658</v>
      </c>
    </row>
    <row r="110" spans="1:19" x14ac:dyDescent="0.2">
      <c r="A110" s="192">
        <v>500003</v>
      </c>
      <c r="B110" s="3">
        <v>195</v>
      </c>
      <c r="C110" s="13" t="s">
        <v>73</v>
      </c>
      <c r="D110" s="13" t="s">
        <v>92</v>
      </c>
      <c r="E110" s="192">
        <v>2</v>
      </c>
      <c r="F110" s="13"/>
      <c r="G110" s="13" t="s">
        <v>83</v>
      </c>
      <c r="H110">
        <v>1.7</v>
      </c>
      <c r="I110" s="3"/>
      <c r="J110" s="192">
        <v>18</v>
      </c>
      <c r="K110" s="13" t="s">
        <v>106</v>
      </c>
      <c r="L110" s="13" t="s">
        <v>167</v>
      </c>
      <c r="M110" s="198" t="s">
        <v>165</v>
      </c>
      <c r="N110" s="3"/>
      <c r="O110" s="3"/>
      <c r="P110" s="3"/>
      <c r="Q110" s="192">
        <v>32394176</v>
      </c>
      <c r="R110" s="192">
        <v>5691122</v>
      </c>
      <c r="S110" s="193">
        <v>45658</v>
      </c>
    </row>
    <row r="111" spans="1:19" x14ac:dyDescent="0.2">
      <c r="A111" s="194">
        <v>500004</v>
      </c>
      <c r="B111" s="199">
        <v>175</v>
      </c>
      <c r="C111" s="196" t="s">
        <v>73</v>
      </c>
      <c r="D111" s="196" t="s">
        <v>92</v>
      </c>
      <c r="E111" s="194">
        <v>2</v>
      </c>
      <c r="F111" s="196"/>
      <c r="G111" s="196" t="s">
        <v>84</v>
      </c>
      <c r="H111" s="195">
        <v>0.5</v>
      </c>
      <c r="I111" s="199"/>
      <c r="J111" s="194">
        <v>19</v>
      </c>
      <c r="K111" s="196" t="s">
        <v>106</v>
      </c>
      <c r="L111" s="196" t="s">
        <v>167</v>
      </c>
      <c r="M111" s="198" t="s">
        <v>165</v>
      </c>
      <c r="N111" s="199"/>
      <c r="O111" s="199"/>
      <c r="P111" s="199"/>
      <c r="Q111" s="194">
        <v>32394385</v>
      </c>
      <c r="R111" s="194">
        <v>5691292</v>
      </c>
      <c r="S111" s="197">
        <v>45658</v>
      </c>
    </row>
    <row r="112" spans="1:19" x14ac:dyDescent="0.2">
      <c r="A112" s="192">
        <v>500005</v>
      </c>
      <c r="B112" s="3">
        <v>185</v>
      </c>
      <c r="C112" s="13" t="s">
        <v>73</v>
      </c>
      <c r="D112" s="13" t="s">
        <v>92</v>
      </c>
      <c r="E112" s="192">
        <v>2</v>
      </c>
      <c r="F112" s="13"/>
      <c r="G112" s="13" t="s">
        <v>83</v>
      </c>
      <c r="H112">
        <v>1.8</v>
      </c>
      <c r="I112" s="3"/>
      <c r="J112" s="192">
        <v>14</v>
      </c>
      <c r="K112" s="13" t="s">
        <v>106</v>
      </c>
      <c r="L112" s="13" t="s">
        <v>167</v>
      </c>
      <c r="M112" s="198" t="s">
        <v>165</v>
      </c>
      <c r="N112" s="3"/>
      <c r="O112" s="3"/>
      <c r="P112" s="3"/>
      <c r="Q112" s="192">
        <v>32394637</v>
      </c>
      <c r="R112" s="192">
        <v>5691026</v>
      </c>
      <c r="S112" s="193">
        <v>45658</v>
      </c>
    </row>
    <row r="113" spans="1:19" x14ac:dyDescent="0.2">
      <c r="A113" s="194">
        <v>500006</v>
      </c>
      <c r="B113" s="199">
        <v>200</v>
      </c>
      <c r="C113" s="196" t="s">
        <v>73</v>
      </c>
      <c r="D113" s="196" t="s">
        <v>92</v>
      </c>
      <c r="E113" s="194">
        <v>2</v>
      </c>
      <c r="F113" s="196"/>
      <c r="G113" s="196" t="s">
        <v>85</v>
      </c>
      <c r="H113" s="195">
        <v>1.6</v>
      </c>
      <c r="I113" s="199"/>
      <c r="J113" s="194">
        <v>21</v>
      </c>
      <c r="K113" s="196" t="s">
        <v>106</v>
      </c>
      <c r="L113" s="196" t="s">
        <v>167</v>
      </c>
      <c r="M113" s="198" t="s">
        <v>165</v>
      </c>
      <c r="N113" s="199"/>
      <c r="O113" s="199"/>
      <c r="P113" s="199"/>
      <c r="Q113" s="194">
        <v>32394717</v>
      </c>
      <c r="R113" s="194">
        <v>5690938</v>
      </c>
      <c r="S113" s="197">
        <v>45658</v>
      </c>
    </row>
    <row r="114" spans="1:19" x14ac:dyDescent="0.2">
      <c r="A114" s="192">
        <v>500007</v>
      </c>
      <c r="B114" s="3">
        <v>185</v>
      </c>
      <c r="C114" s="13" t="s">
        <v>73</v>
      </c>
      <c r="D114" s="13" t="s">
        <v>92</v>
      </c>
      <c r="E114" s="192">
        <v>2</v>
      </c>
      <c r="F114" s="13"/>
      <c r="G114" s="13" t="s">
        <v>85</v>
      </c>
      <c r="H114">
        <v>1.7</v>
      </c>
      <c r="I114" s="3"/>
      <c r="J114" s="192">
        <v>20</v>
      </c>
      <c r="K114" s="13" t="s">
        <v>106</v>
      </c>
      <c r="L114" s="13" t="s">
        <v>167</v>
      </c>
      <c r="M114" s="198" t="s">
        <v>165</v>
      </c>
      <c r="N114" s="3"/>
      <c r="O114" s="3"/>
      <c r="P114" s="3"/>
      <c r="Q114" s="192">
        <v>32394495</v>
      </c>
      <c r="R114" s="192">
        <v>5691182</v>
      </c>
      <c r="S114" s="193">
        <v>45658</v>
      </c>
    </row>
    <row r="115" spans="1:19" x14ac:dyDescent="0.2">
      <c r="A115" s="194">
        <v>500008</v>
      </c>
      <c r="B115" s="199">
        <v>185</v>
      </c>
      <c r="C115" s="196" t="s">
        <v>73</v>
      </c>
      <c r="D115" s="196" t="s">
        <v>92</v>
      </c>
      <c r="E115" s="194">
        <v>1</v>
      </c>
      <c r="F115" s="196"/>
      <c r="G115" s="196" t="s">
        <v>102</v>
      </c>
      <c r="H115" s="195">
        <v>0.7</v>
      </c>
      <c r="I115" s="194">
        <v>25</v>
      </c>
      <c r="J115" s="194">
        <v>21</v>
      </c>
      <c r="K115" s="196" t="s">
        <v>106</v>
      </c>
      <c r="L115" s="196" t="s">
        <v>167</v>
      </c>
      <c r="M115" s="198" t="s">
        <v>165</v>
      </c>
      <c r="N115" s="199">
        <v>500</v>
      </c>
      <c r="O115" s="199"/>
      <c r="P115" s="199"/>
      <c r="Q115" s="194">
        <v>32394816</v>
      </c>
      <c r="R115" s="194">
        <v>5691279</v>
      </c>
      <c r="S115" s="197">
        <v>45658</v>
      </c>
    </row>
    <row r="116" spans="1:19" x14ac:dyDescent="0.2">
      <c r="A116" s="192">
        <v>500009</v>
      </c>
      <c r="B116" s="3">
        <v>165</v>
      </c>
      <c r="C116" s="13" t="s">
        <v>73</v>
      </c>
      <c r="D116" s="13" t="s">
        <v>92</v>
      </c>
      <c r="E116" s="192">
        <v>2</v>
      </c>
      <c r="F116" s="13"/>
      <c r="G116" s="13" t="s">
        <v>90</v>
      </c>
      <c r="H116">
        <v>0.7</v>
      </c>
      <c r="I116" s="3"/>
      <c r="J116" s="192">
        <v>21</v>
      </c>
      <c r="K116" s="13" t="s">
        <v>106</v>
      </c>
      <c r="L116" s="13" t="s">
        <v>167</v>
      </c>
      <c r="M116" s="198" t="s">
        <v>165</v>
      </c>
      <c r="N116" s="3"/>
      <c r="O116" s="3"/>
      <c r="P116" s="3"/>
      <c r="Q116" s="192">
        <v>32395061</v>
      </c>
      <c r="R116" s="192">
        <v>5691541</v>
      </c>
      <c r="S116" s="193">
        <v>45658</v>
      </c>
    </row>
    <row r="117" spans="1:19" x14ac:dyDescent="0.2">
      <c r="A117" s="194">
        <v>500010</v>
      </c>
      <c r="B117" s="199">
        <v>200</v>
      </c>
      <c r="C117" s="196" t="s">
        <v>73</v>
      </c>
      <c r="D117" s="196" t="s">
        <v>92</v>
      </c>
      <c r="E117" s="194">
        <v>2</v>
      </c>
      <c r="F117" s="196"/>
      <c r="G117" s="196" t="s">
        <v>85</v>
      </c>
      <c r="H117" s="195">
        <v>1.5</v>
      </c>
      <c r="I117" s="199"/>
      <c r="J117" s="194">
        <v>17</v>
      </c>
      <c r="K117" s="196" t="s">
        <v>106</v>
      </c>
      <c r="L117" s="196" t="s">
        <v>167</v>
      </c>
      <c r="M117" s="198" t="s">
        <v>165</v>
      </c>
      <c r="N117" s="199"/>
      <c r="O117" s="199"/>
      <c r="P117" s="199"/>
      <c r="Q117" s="194">
        <v>32395659</v>
      </c>
      <c r="R117" s="194">
        <v>5691047</v>
      </c>
      <c r="S117" s="197">
        <v>45658</v>
      </c>
    </row>
    <row r="118" spans="1:19" x14ac:dyDescent="0.2">
      <c r="A118" s="192">
        <v>500011</v>
      </c>
      <c r="B118" s="3">
        <v>210</v>
      </c>
      <c r="C118" s="13" t="s">
        <v>73</v>
      </c>
      <c r="D118" s="13" t="s">
        <v>92</v>
      </c>
      <c r="E118" s="192">
        <v>1</v>
      </c>
      <c r="F118" s="13"/>
      <c r="G118" s="13" t="s">
        <v>107</v>
      </c>
      <c r="H118">
        <v>0.4</v>
      </c>
      <c r="I118" s="192">
        <v>25</v>
      </c>
      <c r="J118" s="192">
        <v>24</v>
      </c>
      <c r="K118" s="13" t="s">
        <v>106</v>
      </c>
      <c r="L118" s="13" t="s">
        <v>167</v>
      </c>
      <c r="M118" s="198" t="s">
        <v>165</v>
      </c>
      <c r="N118" s="3">
        <v>600</v>
      </c>
      <c r="O118" s="3"/>
      <c r="P118" s="3"/>
      <c r="Q118" s="192">
        <v>32395606</v>
      </c>
      <c r="R118" s="192">
        <v>5691210</v>
      </c>
      <c r="S118" s="193">
        <v>45658</v>
      </c>
    </row>
    <row r="119" spans="1:19" x14ac:dyDescent="0.2">
      <c r="A119" s="194">
        <v>500012</v>
      </c>
      <c r="B119" s="199">
        <v>175</v>
      </c>
      <c r="C119" s="196" t="s">
        <v>73</v>
      </c>
      <c r="D119" s="196" t="s">
        <v>92</v>
      </c>
      <c r="E119" s="194">
        <v>2</v>
      </c>
      <c r="F119" s="196"/>
      <c r="G119" s="196" t="s">
        <v>102</v>
      </c>
      <c r="H119" s="195">
        <v>1</v>
      </c>
      <c r="I119" s="199"/>
      <c r="J119" s="194">
        <v>18</v>
      </c>
      <c r="K119" s="196" t="s">
        <v>106</v>
      </c>
      <c r="L119" s="196" t="s">
        <v>167</v>
      </c>
      <c r="M119" s="198" t="s">
        <v>165</v>
      </c>
      <c r="N119" s="199"/>
      <c r="O119" s="199"/>
      <c r="P119" s="199"/>
      <c r="Q119" s="194">
        <v>32395641</v>
      </c>
      <c r="R119" s="194">
        <v>5691440</v>
      </c>
      <c r="S119" s="197">
        <v>45658</v>
      </c>
    </row>
    <row r="120" spans="1:19" x14ac:dyDescent="0.2">
      <c r="A120" s="192">
        <v>500013</v>
      </c>
      <c r="B120" s="3">
        <v>160</v>
      </c>
      <c r="C120" s="13" t="s">
        <v>73</v>
      </c>
      <c r="D120" s="13" t="s">
        <v>92</v>
      </c>
      <c r="E120" s="192">
        <v>1</v>
      </c>
      <c r="F120" s="13"/>
      <c r="G120" s="13" t="s">
        <v>99</v>
      </c>
      <c r="H120">
        <v>0.4</v>
      </c>
      <c r="I120" s="192">
        <v>25</v>
      </c>
      <c r="J120" s="192">
        <v>25</v>
      </c>
      <c r="K120" s="13" t="s">
        <v>106</v>
      </c>
      <c r="L120" s="13" t="s">
        <v>167</v>
      </c>
      <c r="M120" s="198" t="s">
        <v>165</v>
      </c>
      <c r="N120" s="3">
        <v>700</v>
      </c>
      <c r="O120" s="3"/>
      <c r="P120" s="3"/>
      <c r="Q120" s="192">
        <v>32395333</v>
      </c>
      <c r="R120" s="192">
        <v>5691460</v>
      </c>
      <c r="S120" s="193">
        <v>45658</v>
      </c>
    </row>
    <row r="121" spans="1:19" x14ac:dyDescent="0.2">
      <c r="A121" s="194">
        <v>500014</v>
      </c>
      <c r="B121" s="199">
        <v>160</v>
      </c>
      <c r="C121" s="196" t="s">
        <v>73</v>
      </c>
      <c r="D121" s="196" t="s">
        <v>92</v>
      </c>
      <c r="E121" s="194">
        <v>1</v>
      </c>
      <c r="F121" s="196"/>
      <c r="G121" s="196" t="s">
        <v>99</v>
      </c>
      <c r="H121" s="195">
        <v>0.5</v>
      </c>
      <c r="I121" s="199"/>
      <c r="J121" s="194">
        <v>23</v>
      </c>
      <c r="K121" s="196" t="s">
        <v>106</v>
      </c>
      <c r="L121" s="196" t="s">
        <v>167</v>
      </c>
      <c r="M121" s="198" t="s">
        <v>165</v>
      </c>
      <c r="N121" s="199"/>
      <c r="O121" s="199"/>
      <c r="P121" s="199"/>
      <c r="Q121" s="194">
        <v>32395013</v>
      </c>
      <c r="R121" s="194">
        <v>5691331</v>
      </c>
      <c r="S121" s="197">
        <v>45658</v>
      </c>
    </row>
    <row r="122" spans="1:19" x14ac:dyDescent="0.2">
      <c r="A122" s="192">
        <v>500015</v>
      </c>
      <c r="B122" s="3">
        <v>150</v>
      </c>
      <c r="C122" s="13" t="s">
        <v>73</v>
      </c>
      <c r="D122" s="13" t="s">
        <v>92</v>
      </c>
      <c r="E122" s="192">
        <v>2</v>
      </c>
      <c r="F122" s="13"/>
      <c r="G122" s="13" t="s">
        <v>84</v>
      </c>
      <c r="H122">
        <v>0.7</v>
      </c>
      <c r="I122" s="3"/>
      <c r="J122" s="192">
        <v>21</v>
      </c>
      <c r="K122" s="13" t="s">
        <v>106</v>
      </c>
      <c r="L122" s="13" t="s">
        <v>167</v>
      </c>
      <c r="M122" s="198" t="s">
        <v>165</v>
      </c>
      <c r="N122" s="3"/>
      <c r="O122" s="3"/>
      <c r="P122" s="3"/>
      <c r="Q122" s="192">
        <v>32394786</v>
      </c>
      <c r="R122" s="192">
        <v>5691477</v>
      </c>
      <c r="S122" s="193">
        <v>45658</v>
      </c>
    </row>
    <row r="123" spans="1:19" x14ac:dyDescent="0.2">
      <c r="A123" s="194">
        <v>500016</v>
      </c>
      <c r="B123" s="199">
        <v>330</v>
      </c>
      <c r="C123" s="196" t="s">
        <v>73</v>
      </c>
      <c r="D123" s="196" t="s">
        <v>92</v>
      </c>
      <c r="E123" s="194">
        <v>1</v>
      </c>
      <c r="F123" s="196"/>
      <c r="G123" s="196" t="s">
        <v>99</v>
      </c>
      <c r="H123" s="195">
        <v>0.7</v>
      </c>
      <c r="I123" s="194">
        <v>25</v>
      </c>
      <c r="J123" s="194">
        <v>26</v>
      </c>
      <c r="K123" s="196" t="s">
        <v>106</v>
      </c>
      <c r="L123" s="196" t="s">
        <v>167</v>
      </c>
      <c r="M123" s="198" t="s">
        <v>165</v>
      </c>
      <c r="N123" s="199">
        <v>600</v>
      </c>
      <c r="O123" s="199"/>
      <c r="P123" s="199"/>
      <c r="Q123" s="194">
        <v>32394779</v>
      </c>
      <c r="R123" s="194">
        <v>5691633</v>
      </c>
      <c r="S123" s="197">
        <v>45658</v>
      </c>
    </row>
    <row r="124" spans="1:19" x14ac:dyDescent="0.2">
      <c r="A124" s="192">
        <v>500017</v>
      </c>
      <c r="B124" s="3">
        <v>235</v>
      </c>
      <c r="C124" s="13" t="s">
        <v>73</v>
      </c>
      <c r="D124" s="13" t="s">
        <v>92</v>
      </c>
      <c r="E124" s="192">
        <v>1</v>
      </c>
      <c r="F124" s="13"/>
      <c r="G124" s="13" t="s">
        <v>99</v>
      </c>
      <c r="H124">
        <v>0.8</v>
      </c>
      <c r="I124" s="192">
        <v>25</v>
      </c>
      <c r="J124" s="192">
        <v>22</v>
      </c>
      <c r="K124" s="13" t="s">
        <v>106</v>
      </c>
      <c r="L124" s="13" t="s">
        <v>167</v>
      </c>
      <c r="M124" s="198" t="s">
        <v>165</v>
      </c>
      <c r="N124" s="3">
        <v>500</v>
      </c>
      <c r="O124" s="3"/>
      <c r="P124" s="3"/>
      <c r="Q124" s="192">
        <v>32394733</v>
      </c>
      <c r="R124" s="192">
        <v>5691865</v>
      </c>
      <c r="S124" s="193">
        <v>45658</v>
      </c>
    </row>
    <row r="125" spans="1:19" x14ac:dyDescent="0.2">
      <c r="A125" s="194">
        <v>500018</v>
      </c>
      <c r="B125" s="199">
        <v>265</v>
      </c>
      <c r="C125" s="196" t="s">
        <v>73</v>
      </c>
      <c r="D125" s="196" t="s">
        <v>92</v>
      </c>
      <c r="E125" s="194">
        <v>1</v>
      </c>
      <c r="F125" s="196"/>
      <c r="G125" s="196" t="s">
        <v>100</v>
      </c>
      <c r="H125" s="195">
        <v>1</v>
      </c>
      <c r="I125" s="194">
        <v>25</v>
      </c>
      <c r="J125" s="194">
        <v>17</v>
      </c>
      <c r="K125" s="196" t="s">
        <v>106</v>
      </c>
      <c r="L125" s="196" t="s">
        <v>167</v>
      </c>
      <c r="M125" s="198" t="s">
        <v>165</v>
      </c>
      <c r="N125" s="199">
        <v>200</v>
      </c>
      <c r="O125" s="199"/>
      <c r="P125" s="199"/>
      <c r="Q125" s="194">
        <v>32395039</v>
      </c>
      <c r="R125" s="194">
        <v>5692085</v>
      </c>
      <c r="S125" s="197">
        <v>45658</v>
      </c>
    </row>
    <row r="126" spans="1:19" x14ac:dyDescent="0.2">
      <c r="A126" s="192">
        <v>500019</v>
      </c>
      <c r="B126" s="3">
        <v>140</v>
      </c>
      <c r="C126" s="13" t="s">
        <v>73</v>
      </c>
      <c r="D126" s="13" t="s">
        <v>92</v>
      </c>
      <c r="E126" s="192">
        <v>2</v>
      </c>
      <c r="F126" s="13"/>
      <c r="G126" s="13" t="s">
        <v>108</v>
      </c>
      <c r="H126">
        <v>1</v>
      </c>
      <c r="I126" s="3"/>
      <c r="J126" s="192">
        <v>19</v>
      </c>
      <c r="K126" s="13" t="s">
        <v>106</v>
      </c>
      <c r="L126" s="13" t="s">
        <v>167</v>
      </c>
      <c r="M126" s="198" t="s">
        <v>165</v>
      </c>
      <c r="N126" s="3"/>
      <c r="O126" s="3"/>
      <c r="P126" s="3"/>
      <c r="Q126" s="192">
        <v>32395147</v>
      </c>
      <c r="R126" s="192">
        <v>5692194</v>
      </c>
      <c r="S126" s="193">
        <v>45658</v>
      </c>
    </row>
    <row r="127" spans="1:19" x14ac:dyDescent="0.2">
      <c r="A127" s="194">
        <v>500020</v>
      </c>
      <c r="B127" s="199">
        <v>220</v>
      </c>
      <c r="C127" s="196" t="s">
        <v>73</v>
      </c>
      <c r="D127" s="196" t="s">
        <v>92</v>
      </c>
      <c r="E127" s="194">
        <v>1</v>
      </c>
      <c r="F127" s="196"/>
      <c r="G127" s="196" t="s">
        <v>99</v>
      </c>
      <c r="H127" s="195">
        <v>0.7</v>
      </c>
      <c r="I127" s="194">
        <v>25</v>
      </c>
      <c r="J127" s="194">
        <v>22</v>
      </c>
      <c r="K127" s="196" t="s">
        <v>106</v>
      </c>
      <c r="L127" s="196" t="s">
        <v>167</v>
      </c>
      <c r="M127" s="198" t="s">
        <v>165</v>
      </c>
      <c r="N127" s="199">
        <v>600</v>
      </c>
      <c r="O127" s="199"/>
      <c r="P127" s="199"/>
      <c r="Q127" s="194">
        <v>32395149</v>
      </c>
      <c r="R127" s="194">
        <v>5692061</v>
      </c>
      <c r="S127" s="197">
        <v>45658</v>
      </c>
    </row>
    <row r="128" spans="1:19" x14ac:dyDescent="0.2">
      <c r="A128" s="192">
        <v>500021</v>
      </c>
      <c r="B128" s="3">
        <v>185</v>
      </c>
      <c r="C128" s="13" t="s">
        <v>73</v>
      </c>
      <c r="D128" s="13" t="s">
        <v>92</v>
      </c>
      <c r="E128" s="192">
        <v>1</v>
      </c>
      <c r="F128" s="13"/>
      <c r="G128" s="13" t="s">
        <v>99</v>
      </c>
      <c r="H128">
        <v>0.8</v>
      </c>
      <c r="I128" s="192">
        <v>25</v>
      </c>
      <c r="J128" s="192">
        <v>20</v>
      </c>
      <c r="K128" s="13" t="s">
        <v>106</v>
      </c>
      <c r="L128" s="13" t="s">
        <v>167</v>
      </c>
      <c r="M128" s="198" t="s">
        <v>165</v>
      </c>
      <c r="N128" s="3">
        <v>500</v>
      </c>
      <c r="O128" s="3"/>
      <c r="P128" s="3"/>
      <c r="Q128" s="192">
        <v>32395272</v>
      </c>
      <c r="R128" s="192">
        <v>5691704</v>
      </c>
      <c r="S128" s="193">
        <v>45658</v>
      </c>
    </row>
    <row r="129" spans="1:19" x14ac:dyDescent="0.2">
      <c r="A129" s="194">
        <v>500022</v>
      </c>
      <c r="B129" s="199">
        <v>175</v>
      </c>
      <c r="C129" s="196" t="s">
        <v>73</v>
      </c>
      <c r="D129" s="196" t="s">
        <v>92</v>
      </c>
      <c r="E129" s="194">
        <v>2</v>
      </c>
      <c r="F129" s="196"/>
      <c r="G129" s="196" t="s">
        <v>84</v>
      </c>
      <c r="H129" s="195">
        <v>0.9</v>
      </c>
      <c r="I129" s="199"/>
      <c r="J129" s="194">
        <v>16</v>
      </c>
      <c r="K129" s="196" t="s">
        <v>106</v>
      </c>
      <c r="L129" s="196" t="s">
        <v>167</v>
      </c>
      <c r="M129" s="198" t="s">
        <v>165</v>
      </c>
      <c r="N129" s="199"/>
      <c r="O129" s="199"/>
      <c r="P129" s="199"/>
      <c r="Q129" s="194">
        <v>32395350</v>
      </c>
      <c r="R129" s="194">
        <v>5691816</v>
      </c>
      <c r="S129" s="197">
        <v>45658</v>
      </c>
    </row>
    <row r="130" spans="1:19" x14ac:dyDescent="0.2">
      <c r="A130" s="192">
        <v>500023</v>
      </c>
      <c r="B130" s="3">
        <v>140</v>
      </c>
      <c r="C130" s="13" t="s">
        <v>73</v>
      </c>
      <c r="D130" s="13" t="s">
        <v>97</v>
      </c>
      <c r="E130" s="192">
        <v>3</v>
      </c>
      <c r="F130" s="13"/>
      <c r="H130" t="s">
        <v>159</v>
      </c>
      <c r="I130" s="3"/>
      <c r="J130" s="3"/>
      <c r="K130" s="13" t="s">
        <v>106</v>
      </c>
      <c r="L130" s="13" t="s">
        <v>167</v>
      </c>
      <c r="M130" s="198" t="s">
        <v>165</v>
      </c>
      <c r="N130" s="3"/>
      <c r="O130" s="3"/>
      <c r="P130" s="3"/>
      <c r="Q130" s="192">
        <v>32395502</v>
      </c>
      <c r="R130" s="192">
        <v>5691673</v>
      </c>
      <c r="S130" s="193">
        <v>45658</v>
      </c>
    </row>
    <row r="131" spans="1:19" x14ac:dyDescent="0.2">
      <c r="A131" s="194">
        <v>500024</v>
      </c>
      <c r="B131" s="199">
        <v>220</v>
      </c>
      <c r="C131" s="196" t="s">
        <v>73</v>
      </c>
      <c r="D131" s="196" t="s">
        <v>92</v>
      </c>
      <c r="E131" s="194">
        <v>1</v>
      </c>
      <c r="F131" s="196"/>
      <c r="G131" s="196" t="s">
        <v>99</v>
      </c>
      <c r="H131" s="195">
        <v>0.7</v>
      </c>
      <c r="I131" s="194">
        <v>25</v>
      </c>
      <c r="J131" s="194">
        <v>26</v>
      </c>
      <c r="K131" s="196" t="s">
        <v>106</v>
      </c>
      <c r="L131" s="196" t="s">
        <v>167</v>
      </c>
      <c r="M131" s="198" t="s">
        <v>165</v>
      </c>
      <c r="N131" s="199">
        <v>700</v>
      </c>
      <c r="O131" s="199"/>
      <c r="P131" s="199"/>
      <c r="Q131" s="194">
        <v>32395255</v>
      </c>
      <c r="R131" s="194">
        <v>5691324</v>
      </c>
      <c r="S131" s="197">
        <v>45658</v>
      </c>
    </row>
    <row r="132" spans="1:19" x14ac:dyDescent="0.2">
      <c r="A132" s="192">
        <v>500025</v>
      </c>
      <c r="B132" s="3">
        <v>160</v>
      </c>
      <c r="C132" s="13" t="s">
        <v>73</v>
      </c>
      <c r="D132" s="13" t="s">
        <v>92</v>
      </c>
      <c r="E132" s="192">
        <v>2</v>
      </c>
      <c r="F132" s="13"/>
      <c r="G132" s="13" t="s">
        <v>85</v>
      </c>
      <c r="H132">
        <v>0.7</v>
      </c>
      <c r="I132" s="3"/>
      <c r="J132" s="192">
        <v>21</v>
      </c>
      <c r="K132" s="13" t="s">
        <v>106</v>
      </c>
      <c r="L132" s="13" t="s">
        <v>167</v>
      </c>
      <c r="M132" s="198" t="s">
        <v>165</v>
      </c>
      <c r="N132" s="3"/>
      <c r="O132" s="3"/>
      <c r="P132" s="3"/>
      <c r="Q132" s="192">
        <v>32394711</v>
      </c>
      <c r="R132" s="192">
        <v>5691114</v>
      </c>
      <c r="S132" s="193">
        <v>45658</v>
      </c>
    </row>
    <row r="133" spans="1:19" x14ac:dyDescent="0.2">
      <c r="A133" s="194">
        <v>500026</v>
      </c>
      <c r="B133" s="199">
        <v>155</v>
      </c>
      <c r="C133" s="196" t="s">
        <v>73</v>
      </c>
      <c r="D133" s="196" t="s">
        <v>92</v>
      </c>
      <c r="E133" s="194">
        <v>2</v>
      </c>
      <c r="F133" s="196"/>
      <c r="G133" s="196" t="s">
        <v>85</v>
      </c>
      <c r="H133" s="195">
        <v>0.8</v>
      </c>
      <c r="I133" s="199"/>
      <c r="J133" s="194">
        <v>18</v>
      </c>
      <c r="K133" s="196" t="s">
        <v>106</v>
      </c>
      <c r="L133" s="196" t="s">
        <v>167</v>
      </c>
      <c r="M133" s="198" t="s">
        <v>165</v>
      </c>
      <c r="N133" s="199"/>
      <c r="O133" s="199"/>
      <c r="P133" s="199"/>
      <c r="Q133" s="194">
        <v>32395798</v>
      </c>
      <c r="R133" s="194">
        <v>5691204</v>
      </c>
      <c r="S133" s="197">
        <v>45658</v>
      </c>
    </row>
    <row r="134" spans="1:19" x14ac:dyDescent="0.2">
      <c r="A134" s="192">
        <v>500027</v>
      </c>
      <c r="B134" s="3">
        <v>175</v>
      </c>
      <c r="C134" s="13" t="s">
        <v>73</v>
      </c>
      <c r="D134" s="13" t="s">
        <v>92</v>
      </c>
      <c r="E134" s="192">
        <v>2</v>
      </c>
      <c r="F134" s="13"/>
      <c r="G134" s="13" t="s">
        <v>109</v>
      </c>
      <c r="H134">
        <v>1.2</v>
      </c>
      <c r="I134" s="3"/>
      <c r="J134" s="192">
        <v>16</v>
      </c>
      <c r="K134" s="13" t="s">
        <v>106</v>
      </c>
      <c r="L134" s="13" t="s">
        <v>167</v>
      </c>
      <c r="M134" s="198" t="s">
        <v>165</v>
      </c>
      <c r="N134" s="3"/>
      <c r="O134" s="3"/>
      <c r="P134" s="3"/>
      <c r="Q134" s="192">
        <v>32395853</v>
      </c>
      <c r="R134" s="192">
        <v>5691343</v>
      </c>
      <c r="S134" s="193">
        <v>45658</v>
      </c>
    </row>
    <row r="135" spans="1:19" x14ac:dyDescent="0.2">
      <c r="A135" s="194">
        <v>500028</v>
      </c>
      <c r="B135" s="199">
        <v>290</v>
      </c>
      <c r="C135" s="196" t="s">
        <v>73</v>
      </c>
      <c r="D135" s="196" t="s">
        <v>92</v>
      </c>
      <c r="E135" s="194">
        <v>1</v>
      </c>
      <c r="F135" s="196"/>
      <c r="G135" s="196" t="s">
        <v>99</v>
      </c>
      <c r="H135" s="195">
        <v>1.3</v>
      </c>
      <c r="I135" s="194">
        <v>20</v>
      </c>
      <c r="J135" s="194">
        <v>19</v>
      </c>
      <c r="K135" s="196" t="s">
        <v>106</v>
      </c>
      <c r="L135" s="196" t="s">
        <v>167</v>
      </c>
      <c r="M135" s="198" t="s">
        <v>165</v>
      </c>
      <c r="N135" s="199">
        <v>200</v>
      </c>
      <c r="O135" s="199"/>
      <c r="P135" s="199"/>
      <c r="Q135" s="194">
        <v>32396195</v>
      </c>
      <c r="R135" s="194">
        <v>5691507</v>
      </c>
      <c r="S135" s="197">
        <v>45658</v>
      </c>
    </row>
    <row r="136" spans="1:19" x14ac:dyDescent="0.2">
      <c r="A136" s="192">
        <v>500029</v>
      </c>
      <c r="B136" s="3">
        <v>180</v>
      </c>
      <c r="C136" s="13" t="s">
        <v>73</v>
      </c>
      <c r="D136" s="13" t="s">
        <v>92</v>
      </c>
      <c r="E136" s="192">
        <v>2</v>
      </c>
      <c r="F136" s="13"/>
      <c r="G136" s="13" t="s">
        <v>85</v>
      </c>
      <c r="H136">
        <v>0.8</v>
      </c>
      <c r="I136" s="3"/>
      <c r="J136" s="192">
        <v>20</v>
      </c>
      <c r="K136" s="13" t="s">
        <v>106</v>
      </c>
      <c r="L136" s="13" t="s">
        <v>167</v>
      </c>
      <c r="M136" s="198" t="s">
        <v>165</v>
      </c>
      <c r="N136" s="3"/>
      <c r="O136" s="3"/>
      <c r="P136" s="3"/>
      <c r="Q136" s="192">
        <v>32396295</v>
      </c>
      <c r="R136" s="192">
        <v>5691453</v>
      </c>
      <c r="S136" s="193">
        <v>45658</v>
      </c>
    </row>
    <row r="137" spans="1:19" x14ac:dyDescent="0.2">
      <c r="A137" s="194">
        <v>500030</v>
      </c>
      <c r="B137" s="199">
        <v>200</v>
      </c>
      <c r="C137" s="196" t="s">
        <v>73</v>
      </c>
      <c r="D137" s="196" t="s">
        <v>92</v>
      </c>
      <c r="E137" s="194">
        <v>1</v>
      </c>
      <c r="F137" s="196"/>
      <c r="G137" s="196" t="s">
        <v>100</v>
      </c>
      <c r="H137" s="195">
        <v>0.9</v>
      </c>
      <c r="I137" s="194">
        <v>25</v>
      </c>
      <c r="J137" s="194">
        <v>20</v>
      </c>
      <c r="K137" s="196" t="s">
        <v>106</v>
      </c>
      <c r="L137" s="196" t="s">
        <v>167</v>
      </c>
      <c r="M137" s="198" t="s">
        <v>165</v>
      </c>
      <c r="N137" s="199">
        <v>400</v>
      </c>
      <c r="O137" s="199"/>
      <c r="P137" s="199"/>
      <c r="Q137" s="194">
        <v>32396389</v>
      </c>
      <c r="R137" s="194">
        <v>5691678</v>
      </c>
      <c r="S137" s="197">
        <v>45658</v>
      </c>
    </row>
    <row r="138" spans="1:19" x14ac:dyDescent="0.2">
      <c r="A138" s="192">
        <v>500031</v>
      </c>
      <c r="B138" s="3">
        <v>185</v>
      </c>
      <c r="C138" s="13" t="s">
        <v>73</v>
      </c>
      <c r="D138" s="13" t="s">
        <v>92</v>
      </c>
      <c r="E138" s="192">
        <v>1</v>
      </c>
      <c r="F138" s="13"/>
      <c r="G138" s="13" t="s">
        <v>99</v>
      </c>
      <c r="H138">
        <v>0.8</v>
      </c>
      <c r="I138" s="192">
        <v>25</v>
      </c>
      <c r="J138" s="192">
        <v>20</v>
      </c>
      <c r="K138" s="13" t="s">
        <v>106</v>
      </c>
      <c r="L138" s="13" t="s">
        <v>167</v>
      </c>
      <c r="M138" s="198" t="s">
        <v>165</v>
      </c>
      <c r="N138" s="3">
        <v>500</v>
      </c>
      <c r="O138" s="3"/>
      <c r="P138" s="3"/>
      <c r="Q138" s="192">
        <v>32396361</v>
      </c>
      <c r="R138" s="192">
        <v>5691411</v>
      </c>
      <c r="S138" s="193">
        <v>45658</v>
      </c>
    </row>
    <row r="139" spans="1:19" x14ac:dyDescent="0.2">
      <c r="A139" s="194">
        <v>500032</v>
      </c>
      <c r="B139" s="199">
        <v>275</v>
      </c>
      <c r="C139" s="196" t="s">
        <v>73</v>
      </c>
      <c r="D139" s="196" t="s">
        <v>92</v>
      </c>
      <c r="E139" s="194">
        <v>1</v>
      </c>
      <c r="F139" s="196"/>
      <c r="G139" s="196" t="s">
        <v>99</v>
      </c>
      <c r="H139" s="195">
        <v>1.2</v>
      </c>
      <c r="I139" s="194">
        <v>20</v>
      </c>
      <c r="J139" s="194">
        <v>19</v>
      </c>
      <c r="K139" s="196" t="s">
        <v>106</v>
      </c>
      <c r="L139" s="196" t="s">
        <v>167</v>
      </c>
      <c r="M139" s="198" t="s">
        <v>165</v>
      </c>
      <c r="N139" s="199">
        <v>200</v>
      </c>
      <c r="O139" s="199"/>
      <c r="P139" s="199"/>
      <c r="Q139" s="194">
        <v>32396317</v>
      </c>
      <c r="R139" s="194">
        <v>5691293</v>
      </c>
      <c r="S139" s="197">
        <v>45658</v>
      </c>
    </row>
    <row r="140" spans="1:19" x14ac:dyDescent="0.2">
      <c r="A140" s="192">
        <v>500033</v>
      </c>
      <c r="B140" s="3">
        <v>180</v>
      </c>
      <c r="C140" s="13" t="s">
        <v>73</v>
      </c>
      <c r="D140" s="13" t="s">
        <v>92</v>
      </c>
      <c r="E140" s="192">
        <v>2</v>
      </c>
      <c r="F140" s="13"/>
      <c r="G140" s="13" t="s">
        <v>84</v>
      </c>
      <c r="H140">
        <v>0.7</v>
      </c>
      <c r="I140" s="3"/>
      <c r="J140" s="192">
        <v>19</v>
      </c>
      <c r="K140" s="13" t="s">
        <v>106</v>
      </c>
      <c r="L140" s="13" t="s">
        <v>167</v>
      </c>
      <c r="M140" s="198" t="s">
        <v>165</v>
      </c>
      <c r="N140" s="3"/>
      <c r="O140" s="3"/>
      <c r="P140" s="3"/>
      <c r="Q140" s="192">
        <v>32396104</v>
      </c>
      <c r="R140" s="192">
        <v>5691266</v>
      </c>
      <c r="S140" s="193">
        <v>45658</v>
      </c>
    </row>
    <row r="141" spans="1:19" x14ac:dyDescent="0.2">
      <c r="A141" s="194">
        <v>500034</v>
      </c>
      <c r="B141" s="199">
        <v>165</v>
      </c>
      <c r="C141" s="196" t="s">
        <v>73</v>
      </c>
      <c r="D141" s="196" t="s">
        <v>92</v>
      </c>
      <c r="E141" s="194">
        <v>1</v>
      </c>
      <c r="F141" s="196"/>
      <c r="G141" s="196" t="s">
        <v>100</v>
      </c>
      <c r="H141" s="195">
        <v>0.5</v>
      </c>
      <c r="I141" s="199"/>
      <c r="J141" s="194">
        <v>17</v>
      </c>
      <c r="K141" s="196" t="s">
        <v>106</v>
      </c>
      <c r="L141" s="196" t="s">
        <v>167</v>
      </c>
      <c r="M141" s="198" t="s">
        <v>165</v>
      </c>
      <c r="N141" s="199"/>
      <c r="O141" s="199"/>
      <c r="P141" s="199"/>
      <c r="Q141" s="194">
        <v>32396168</v>
      </c>
      <c r="R141" s="194">
        <v>5691131</v>
      </c>
      <c r="S141" s="197">
        <v>45658</v>
      </c>
    </row>
    <row r="142" spans="1:19" x14ac:dyDescent="0.2">
      <c r="A142" s="192">
        <v>500035</v>
      </c>
      <c r="B142" s="3">
        <v>205</v>
      </c>
      <c r="C142" s="13" t="s">
        <v>73</v>
      </c>
      <c r="D142" s="13" t="s">
        <v>92</v>
      </c>
      <c r="E142" s="192">
        <v>1</v>
      </c>
      <c r="F142" s="13"/>
      <c r="G142" s="13" t="s">
        <v>99</v>
      </c>
      <c r="H142">
        <v>0.8</v>
      </c>
      <c r="I142" s="192">
        <v>25</v>
      </c>
      <c r="J142" s="192">
        <v>22</v>
      </c>
      <c r="K142" s="13" t="s">
        <v>106</v>
      </c>
      <c r="L142" s="13" t="s">
        <v>167</v>
      </c>
      <c r="M142" s="198" t="s">
        <v>165</v>
      </c>
      <c r="N142" s="3">
        <v>500</v>
      </c>
      <c r="O142" s="3"/>
      <c r="P142" s="3"/>
      <c r="Q142" s="192">
        <v>32395434</v>
      </c>
      <c r="R142" s="192">
        <v>5690946</v>
      </c>
      <c r="S142" s="193">
        <v>45658</v>
      </c>
    </row>
    <row r="143" spans="1:19" x14ac:dyDescent="0.2">
      <c r="A143" s="194">
        <v>500036</v>
      </c>
      <c r="B143" s="199">
        <v>240</v>
      </c>
      <c r="C143" s="196" t="s">
        <v>73</v>
      </c>
      <c r="D143" s="196" t="s">
        <v>92</v>
      </c>
      <c r="E143" s="194">
        <v>1</v>
      </c>
      <c r="F143" s="196"/>
      <c r="G143" s="196" t="s">
        <v>100</v>
      </c>
      <c r="H143" s="195">
        <v>0.7</v>
      </c>
      <c r="I143" s="194">
        <v>25</v>
      </c>
      <c r="J143" s="194">
        <v>20</v>
      </c>
      <c r="K143" s="196" t="s">
        <v>106</v>
      </c>
      <c r="L143" s="196" t="s">
        <v>167</v>
      </c>
      <c r="M143" s="198" t="s">
        <v>165</v>
      </c>
      <c r="N143" s="199">
        <v>400</v>
      </c>
      <c r="O143" s="199"/>
      <c r="P143" s="199"/>
      <c r="Q143" s="194">
        <v>32395183</v>
      </c>
      <c r="R143" s="194">
        <v>5690978</v>
      </c>
      <c r="S143" s="197">
        <v>45658</v>
      </c>
    </row>
    <row r="144" spans="1:19" x14ac:dyDescent="0.2">
      <c r="A144" s="192">
        <v>500037</v>
      </c>
      <c r="B144" s="3">
        <v>210</v>
      </c>
      <c r="C144" s="13" t="s">
        <v>73</v>
      </c>
      <c r="D144" s="13" t="s">
        <v>92</v>
      </c>
      <c r="E144" s="192">
        <v>1</v>
      </c>
      <c r="F144" s="13"/>
      <c r="G144" s="13" t="s">
        <v>107</v>
      </c>
      <c r="H144">
        <v>0.5</v>
      </c>
      <c r="I144" s="192">
        <v>25</v>
      </c>
      <c r="J144" s="192">
        <v>20</v>
      </c>
      <c r="K144" s="13" t="s">
        <v>106</v>
      </c>
      <c r="L144" s="13" t="s">
        <v>167</v>
      </c>
      <c r="M144" s="198" t="s">
        <v>165</v>
      </c>
      <c r="N144" s="3">
        <v>300</v>
      </c>
      <c r="O144" s="3"/>
      <c r="P144" s="3"/>
      <c r="Q144" s="192">
        <v>32395205</v>
      </c>
      <c r="R144" s="192">
        <v>5690858</v>
      </c>
      <c r="S144" s="193">
        <v>45658</v>
      </c>
    </row>
    <row r="145" spans="1:19" x14ac:dyDescent="0.2">
      <c r="A145" s="194">
        <v>500038</v>
      </c>
      <c r="B145" s="199">
        <v>295</v>
      </c>
      <c r="C145" s="196" t="s">
        <v>73</v>
      </c>
      <c r="D145" s="196" t="s">
        <v>92</v>
      </c>
      <c r="E145" s="194">
        <v>2</v>
      </c>
      <c r="F145" s="196"/>
      <c r="G145" s="196" t="s">
        <v>108</v>
      </c>
      <c r="H145" s="195">
        <v>1</v>
      </c>
      <c r="I145" s="199"/>
      <c r="J145" s="194">
        <v>22</v>
      </c>
      <c r="K145" s="196" t="s">
        <v>106</v>
      </c>
      <c r="L145" s="196" t="s">
        <v>167</v>
      </c>
      <c r="M145" s="198" t="s">
        <v>165</v>
      </c>
      <c r="N145" s="199"/>
      <c r="O145" s="199"/>
      <c r="P145" s="199"/>
      <c r="Q145" s="194">
        <v>32394670</v>
      </c>
      <c r="R145" s="194">
        <v>5690528</v>
      </c>
      <c r="S145" s="197">
        <v>45658</v>
      </c>
    </row>
    <row r="146" spans="1:19" x14ac:dyDescent="0.2">
      <c r="A146" s="192">
        <v>500039</v>
      </c>
      <c r="B146" s="3">
        <v>280</v>
      </c>
      <c r="C146" s="13" t="s">
        <v>73</v>
      </c>
      <c r="D146" s="13" t="s">
        <v>92</v>
      </c>
      <c r="E146" s="192">
        <v>1</v>
      </c>
      <c r="F146" s="13"/>
      <c r="G146" s="13" t="s">
        <v>100</v>
      </c>
      <c r="H146">
        <v>1.3</v>
      </c>
      <c r="I146" s="192">
        <v>20</v>
      </c>
      <c r="J146" s="192">
        <v>22</v>
      </c>
      <c r="K146" s="13" t="s">
        <v>106</v>
      </c>
      <c r="L146" s="13" t="s">
        <v>167</v>
      </c>
      <c r="M146" s="198" t="s">
        <v>165</v>
      </c>
      <c r="N146" s="3">
        <v>300</v>
      </c>
      <c r="O146" s="3"/>
      <c r="P146" s="3"/>
      <c r="Q146" s="192">
        <v>32394598</v>
      </c>
      <c r="R146" s="192">
        <v>5690486</v>
      </c>
      <c r="S146" s="193">
        <v>45658</v>
      </c>
    </row>
    <row r="147" spans="1:19" x14ac:dyDescent="0.2">
      <c r="A147" s="194">
        <v>500040</v>
      </c>
      <c r="B147" s="199">
        <v>160</v>
      </c>
      <c r="C147" s="196" t="s">
        <v>73</v>
      </c>
      <c r="D147" s="196" t="s">
        <v>92</v>
      </c>
      <c r="E147" s="194">
        <v>1</v>
      </c>
      <c r="F147" s="196"/>
      <c r="G147" s="196" t="s">
        <v>99</v>
      </c>
      <c r="H147" s="195">
        <v>0.8</v>
      </c>
      <c r="I147" s="194">
        <v>25</v>
      </c>
      <c r="J147" s="194">
        <v>19</v>
      </c>
      <c r="K147" s="196" t="s">
        <v>106</v>
      </c>
      <c r="L147" s="196" t="s">
        <v>167</v>
      </c>
      <c r="M147" s="198" t="s">
        <v>165</v>
      </c>
      <c r="N147" s="199">
        <v>500</v>
      </c>
      <c r="O147" s="199"/>
      <c r="P147" s="199"/>
      <c r="Q147" s="194">
        <v>32394321</v>
      </c>
      <c r="R147" s="194">
        <v>5690374</v>
      </c>
      <c r="S147" s="197">
        <v>45658</v>
      </c>
    </row>
    <row r="148" spans="1:19" x14ac:dyDescent="0.2">
      <c r="A148" s="192">
        <v>500041</v>
      </c>
      <c r="B148" s="3">
        <v>260</v>
      </c>
      <c r="C148" s="13" t="s">
        <v>73</v>
      </c>
      <c r="D148" s="13" t="s">
        <v>92</v>
      </c>
      <c r="E148" s="192">
        <v>1</v>
      </c>
      <c r="F148" s="13"/>
      <c r="G148" s="13" t="s">
        <v>99</v>
      </c>
      <c r="H148">
        <v>0.6</v>
      </c>
      <c r="I148" s="192">
        <v>20</v>
      </c>
      <c r="J148" s="192">
        <v>21</v>
      </c>
      <c r="K148" s="13" t="s">
        <v>106</v>
      </c>
      <c r="L148" s="13" t="s">
        <v>167</v>
      </c>
      <c r="M148" s="198" t="s">
        <v>165</v>
      </c>
      <c r="N148" s="3">
        <v>400</v>
      </c>
      <c r="O148" s="3"/>
      <c r="P148" s="3"/>
      <c r="Q148" s="192">
        <v>32394467</v>
      </c>
      <c r="R148" s="192">
        <v>5690737</v>
      </c>
      <c r="S148" s="193">
        <v>45658</v>
      </c>
    </row>
    <row r="149" spans="1:19" x14ac:dyDescent="0.2">
      <c r="A149" s="194">
        <v>500042</v>
      </c>
      <c r="B149" s="199">
        <v>270</v>
      </c>
      <c r="C149" s="196" t="s">
        <v>73</v>
      </c>
      <c r="D149" s="196" t="s">
        <v>92</v>
      </c>
      <c r="E149" s="194">
        <v>1</v>
      </c>
      <c r="F149" s="196"/>
      <c r="G149" s="196" t="s">
        <v>99</v>
      </c>
      <c r="H149" s="195">
        <v>1.1000000000000001</v>
      </c>
      <c r="I149" s="194">
        <v>20</v>
      </c>
      <c r="J149" s="194">
        <v>18</v>
      </c>
      <c r="K149" s="196" t="s">
        <v>106</v>
      </c>
      <c r="L149" s="196" t="s">
        <v>167</v>
      </c>
      <c r="M149" s="198" t="s">
        <v>165</v>
      </c>
      <c r="N149" s="199">
        <v>200</v>
      </c>
      <c r="O149" s="199"/>
      <c r="P149" s="199"/>
      <c r="Q149" s="194">
        <v>32394251</v>
      </c>
      <c r="R149" s="194">
        <v>5690534</v>
      </c>
      <c r="S149" s="197">
        <v>45658</v>
      </c>
    </row>
    <row r="150" spans="1:19" x14ac:dyDescent="0.2">
      <c r="A150" s="192">
        <v>500043</v>
      </c>
      <c r="B150" s="3">
        <v>155</v>
      </c>
      <c r="C150" s="13" t="s">
        <v>73</v>
      </c>
      <c r="D150" s="13" t="s">
        <v>92</v>
      </c>
      <c r="E150" s="192">
        <v>2</v>
      </c>
      <c r="F150" s="13"/>
      <c r="G150" s="13" t="s">
        <v>91</v>
      </c>
      <c r="H150">
        <v>1.6</v>
      </c>
      <c r="I150" s="3"/>
      <c r="J150" s="192">
        <v>15</v>
      </c>
      <c r="K150" s="13" t="s">
        <v>106</v>
      </c>
      <c r="L150" s="13" t="s">
        <v>167</v>
      </c>
      <c r="M150" s="198" t="s">
        <v>165</v>
      </c>
      <c r="N150" s="3"/>
      <c r="O150" s="3"/>
      <c r="P150" s="3"/>
      <c r="Q150" s="192">
        <v>32394174</v>
      </c>
      <c r="R150" s="192">
        <v>5690558</v>
      </c>
      <c r="S150" s="193">
        <v>45658</v>
      </c>
    </row>
    <row r="151" spans="1:19" x14ac:dyDescent="0.2">
      <c r="A151" s="194">
        <v>500045</v>
      </c>
      <c r="B151" s="199">
        <v>240</v>
      </c>
      <c r="C151" s="196" t="s">
        <v>73</v>
      </c>
      <c r="D151" s="196" t="s">
        <v>92</v>
      </c>
      <c r="E151" s="194">
        <v>1</v>
      </c>
      <c r="F151" s="196"/>
      <c r="G151" s="196" t="s">
        <v>99</v>
      </c>
      <c r="H151" s="195">
        <v>0.7</v>
      </c>
      <c r="I151" s="194">
        <v>25</v>
      </c>
      <c r="J151" s="194">
        <v>23</v>
      </c>
      <c r="K151" s="196" t="s">
        <v>106</v>
      </c>
      <c r="L151" s="196" t="s">
        <v>167</v>
      </c>
      <c r="M151" s="198" t="s">
        <v>165</v>
      </c>
      <c r="N151" s="199">
        <v>700</v>
      </c>
      <c r="O151" s="199"/>
      <c r="P151" s="199"/>
      <c r="Q151" s="194">
        <v>32394439</v>
      </c>
      <c r="R151" s="194">
        <v>5690569</v>
      </c>
      <c r="S151" s="197">
        <v>45658</v>
      </c>
    </row>
    <row r="152" spans="1:19" x14ac:dyDescent="0.2">
      <c r="A152" s="192">
        <v>500046</v>
      </c>
      <c r="B152" s="3">
        <v>200</v>
      </c>
      <c r="C152" s="13" t="s">
        <v>73</v>
      </c>
      <c r="D152" s="13" t="s">
        <v>92</v>
      </c>
      <c r="E152" s="192">
        <v>1</v>
      </c>
      <c r="F152" s="13"/>
      <c r="G152" s="13" t="s">
        <v>99</v>
      </c>
      <c r="H152">
        <v>0.8</v>
      </c>
      <c r="I152" s="192">
        <v>25</v>
      </c>
      <c r="J152" s="192">
        <v>22</v>
      </c>
      <c r="K152" s="13" t="s">
        <v>106</v>
      </c>
      <c r="L152" s="13" t="s">
        <v>167</v>
      </c>
      <c r="M152" s="198" t="s">
        <v>165</v>
      </c>
      <c r="N152" s="3">
        <v>500</v>
      </c>
      <c r="O152" s="3"/>
      <c r="P152" s="3"/>
      <c r="Q152" s="192">
        <v>32396063</v>
      </c>
      <c r="R152" s="192">
        <v>5691362</v>
      </c>
      <c r="S152" s="193">
        <v>45658</v>
      </c>
    </row>
    <row r="153" spans="1:19" x14ac:dyDescent="0.2">
      <c r="A153" s="194">
        <v>500047</v>
      </c>
      <c r="B153" s="199">
        <v>3.4</v>
      </c>
      <c r="C153" s="196" t="s">
        <v>105</v>
      </c>
      <c r="D153" s="196" t="s">
        <v>161</v>
      </c>
      <c r="E153" s="194">
        <v>5</v>
      </c>
      <c r="F153" s="196"/>
      <c r="G153" s="196"/>
      <c r="H153" s="195" t="s">
        <v>159</v>
      </c>
      <c r="I153" s="199"/>
      <c r="J153" s="199"/>
      <c r="K153" s="196" t="s">
        <v>106</v>
      </c>
      <c r="L153" s="196" t="s">
        <v>167</v>
      </c>
      <c r="M153" s="198" t="s">
        <v>165</v>
      </c>
      <c r="N153" s="199"/>
      <c r="O153" s="199"/>
      <c r="P153" s="199"/>
      <c r="Q153" s="194">
        <v>32395106</v>
      </c>
      <c r="R153" s="194">
        <v>5691201</v>
      </c>
      <c r="S153" s="197">
        <v>45658</v>
      </c>
    </row>
    <row r="154" spans="1:19" x14ac:dyDescent="0.2">
      <c r="A154" s="192">
        <v>500048</v>
      </c>
      <c r="B154" s="3">
        <v>0.9</v>
      </c>
      <c r="C154" s="13" t="s">
        <v>105</v>
      </c>
      <c r="D154" s="13" t="s">
        <v>111</v>
      </c>
      <c r="E154" s="192">
        <v>4</v>
      </c>
      <c r="F154" s="13"/>
      <c r="H154" t="s">
        <v>159</v>
      </c>
      <c r="I154" s="3"/>
      <c r="J154" s="3"/>
      <c r="K154" s="13" t="s">
        <v>106</v>
      </c>
      <c r="L154" s="13" t="s">
        <v>167</v>
      </c>
      <c r="M154" s="198" t="s">
        <v>165</v>
      </c>
      <c r="N154" s="3"/>
      <c r="O154" s="3"/>
      <c r="P154" s="3"/>
      <c r="Q154" s="192">
        <v>32395440</v>
      </c>
      <c r="R154" s="192">
        <v>5691287</v>
      </c>
      <c r="S154" s="193">
        <v>45658</v>
      </c>
    </row>
    <row r="155" spans="1:19" x14ac:dyDescent="0.2">
      <c r="A155" s="194">
        <v>500049</v>
      </c>
      <c r="B155" s="199">
        <v>21</v>
      </c>
      <c r="C155" s="196" t="s">
        <v>105</v>
      </c>
      <c r="D155" s="196" t="s">
        <v>161</v>
      </c>
      <c r="E155" s="194">
        <v>5</v>
      </c>
      <c r="F155" s="196"/>
      <c r="G155" s="196"/>
      <c r="H155" s="195" t="s">
        <v>159</v>
      </c>
      <c r="I155" s="199"/>
      <c r="J155" s="199"/>
      <c r="K155" s="196" t="s">
        <v>106</v>
      </c>
      <c r="L155" s="196" t="s">
        <v>167</v>
      </c>
      <c r="M155" s="198" t="s">
        <v>165</v>
      </c>
      <c r="N155" s="199"/>
      <c r="O155" s="199"/>
      <c r="P155" s="199"/>
      <c r="Q155" s="194">
        <v>32395815</v>
      </c>
      <c r="R155" s="194">
        <v>5691912</v>
      </c>
      <c r="S155" s="197">
        <v>45658</v>
      </c>
    </row>
    <row r="156" spans="1:19" x14ac:dyDescent="0.2">
      <c r="A156" s="192">
        <v>500050</v>
      </c>
      <c r="B156" s="3">
        <v>0.9</v>
      </c>
      <c r="C156" s="13" t="s">
        <v>105</v>
      </c>
      <c r="D156" s="13" t="s">
        <v>111</v>
      </c>
      <c r="E156" s="192">
        <v>4</v>
      </c>
      <c r="F156" s="13"/>
      <c r="H156" t="s">
        <v>159</v>
      </c>
      <c r="I156" s="3"/>
      <c r="J156" s="3"/>
      <c r="K156" s="13" t="s">
        <v>106</v>
      </c>
      <c r="L156" s="13" t="s">
        <v>167</v>
      </c>
      <c r="M156" s="198" t="s">
        <v>165</v>
      </c>
      <c r="N156" s="3"/>
      <c r="O156" s="3"/>
      <c r="P156" s="3"/>
      <c r="Q156" s="192">
        <v>32396119</v>
      </c>
      <c r="R156" s="192">
        <v>5692009</v>
      </c>
      <c r="S156" s="193">
        <v>45658</v>
      </c>
    </row>
    <row r="157" spans="1:19" x14ac:dyDescent="0.2">
      <c r="A157" s="194">
        <v>500051</v>
      </c>
      <c r="B157" s="199">
        <v>3.4</v>
      </c>
      <c r="C157" s="196" t="s">
        <v>105</v>
      </c>
      <c r="D157" s="196" t="s">
        <v>161</v>
      </c>
      <c r="E157" s="194">
        <v>5</v>
      </c>
      <c r="F157" s="196"/>
      <c r="G157" s="196"/>
      <c r="H157" s="195" t="s">
        <v>159</v>
      </c>
      <c r="I157" s="199"/>
      <c r="J157" s="199"/>
      <c r="K157" s="196" t="s">
        <v>106</v>
      </c>
      <c r="L157" s="196" t="s">
        <v>167</v>
      </c>
      <c r="M157" s="198" t="s">
        <v>165</v>
      </c>
      <c r="N157" s="199"/>
      <c r="O157" s="199"/>
      <c r="P157" s="199"/>
      <c r="Q157" s="194">
        <v>32395771</v>
      </c>
      <c r="R157" s="194">
        <v>5691553</v>
      </c>
      <c r="S157" s="197">
        <v>45658</v>
      </c>
    </row>
    <row r="158" spans="1:19" x14ac:dyDescent="0.2">
      <c r="A158" s="192">
        <v>500052</v>
      </c>
      <c r="B158" s="3">
        <v>65</v>
      </c>
      <c r="C158" s="13" t="s">
        <v>93</v>
      </c>
      <c r="D158" s="13" t="s">
        <v>94</v>
      </c>
      <c r="E158" s="192">
        <v>7</v>
      </c>
      <c r="F158" s="13"/>
      <c r="H158" t="s">
        <v>159</v>
      </c>
      <c r="I158" s="3"/>
      <c r="J158" s="3"/>
      <c r="K158" s="13" t="s">
        <v>106</v>
      </c>
      <c r="L158" s="13" t="s">
        <v>167</v>
      </c>
      <c r="M158" s="198" t="s">
        <v>165</v>
      </c>
      <c r="N158" s="3"/>
      <c r="O158" s="3"/>
      <c r="P158" s="3"/>
      <c r="Q158" s="192">
        <v>32394268</v>
      </c>
      <c r="R158" s="192">
        <v>5690774</v>
      </c>
      <c r="S158" s="193">
        <v>45658</v>
      </c>
    </row>
    <row r="159" spans="1:19" x14ac:dyDescent="0.2">
      <c r="A159" s="194">
        <v>500053</v>
      </c>
      <c r="B159" s="199">
        <v>10</v>
      </c>
      <c r="C159" s="196" t="s">
        <v>93</v>
      </c>
      <c r="D159" s="196" t="s">
        <v>94</v>
      </c>
      <c r="E159" s="194">
        <v>7</v>
      </c>
      <c r="F159" s="196"/>
      <c r="G159" s="196"/>
      <c r="H159" s="195" t="s">
        <v>159</v>
      </c>
      <c r="I159" s="199"/>
      <c r="J159" s="199"/>
      <c r="K159" s="196" t="s">
        <v>106</v>
      </c>
      <c r="L159" s="196" t="s">
        <v>167</v>
      </c>
      <c r="M159" s="198" t="s">
        <v>165</v>
      </c>
      <c r="N159" s="199"/>
      <c r="O159" s="199"/>
      <c r="P159" s="199"/>
      <c r="Q159" s="194">
        <v>32394839</v>
      </c>
      <c r="R159" s="194">
        <v>5690744</v>
      </c>
      <c r="S159" s="197">
        <v>45658</v>
      </c>
    </row>
    <row r="160" spans="1:19" x14ac:dyDescent="0.2">
      <c r="A160" s="192">
        <v>500054</v>
      </c>
      <c r="B160" s="3">
        <v>10</v>
      </c>
      <c r="C160" s="13" t="s">
        <v>93</v>
      </c>
      <c r="D160" s="13" t="s">
        <v>94</v>
      </c>
      <c r="E160" s="192">
        <v>7</v>
      </c>
      <c r="F160" s="13"/>
      <c r="H160" t="s">
        <v>159</v>
      </c>
      <c r="I160" s="3"/>
      <c r="J160" s="3"/>
      <c r="K160" s="13" t="s">
        <v>106</v>
      </c>
      <c r="L160" s="13" t="s">
        <v>167</v>
      </c>
      <c r="M160" s="198" t="s">
        <v>165</v>
      </c>
      <c r="N160" s="3"/>
      <c r="O160" s="3"/>
      <c r="P160" s="3"/>
      <c r="Q160" s="192">
        <v>32394964</v>
      </c>
      <c r="R160" s="192">
        <v>5692036</v>
      </c>
      <c r="S160" s="193">
        <v>45658</v>
      </c>
    </row>
    <row r="161" spans="1:19" x14ac:dyDescent="0.2">
      <c r="A161" s="194">
        <v>500055</v>
      </c>
      <c r="B161" s="199">
        <v>210</v>
      </c>
      <c r="C161" s="196" t="s">
        <v>73</v>
      </c>
      <c r="D161" s="196" t="s">
        <v>92</v>
      </c>
      <c r="E161" s="194">
        <v>1</v>
      </c>
      <c r="F161" s="196"/>
      <c r="G161" s="196" t="s">
        <v>99</v>
      </c>
      <c r="H161" s="195">
        <v>0.7</v>
      </c>
      <c r="I161" s="194">
        <v>20</v>
      </c>
      <c r="J161" s="194">
        <v>21</v>
      </c>
      <c r="K161" s="196" t="s">
        <v>106</v>
      </c>
      <c r="L161" s="196" t="s">
        <v>167</v>
      </c>
      <c r="M161" s="198" t="s">
        <v>165</v>
      </c>
      <c r="N161" s="199">
        <v>400</v>
      </c>
      <c r="O161" s="199"/>
      <c r="P161" s="199"/>
      <c r="Q161" s="194">
        <v>32396505</v>
      </c>
      <c r="R161" s="194">
        <v>5691682</v>
      </c>
      <c r="S161" s="197">
        <v>45658</v>
      </c>
    </row>
    <row r="162" spans="1:19" x14ac:dyDescent="0.2">
      <c r="A162" s="192">
        <v>500056</v>
      </c>
      <c r="B162" s="3">
        <v>85</v>
      </c>
      <c r="C162" s="13" t="s">
        <v>73</v>
      </c>
      <c r="D162" s="13" t="s">
        <v>92</v>
      </c>
      <c r="E162" s="192">
        <v>6</v>
      </c>
      <c r="F162" s="13" t="s">
        <v>119</v>
      </c>
      <c r="G162" s="13" t="s">
        <v>99</v>
      </c>
      <c r="H162" t="s">
        <v>159</v>
      </c>
      <c r="I162" s="3"/>
      <c r="J162" s="3"/>
      <c r="K162" s="13" t="s">
        <v>106</v>
      </c>
      <c r="L162" s="13" t="s">
        <v>167</v>
      </c>
      <c r="M162" s="198" t="s">
        <v>165</v>
      </c>
      <c r="N162" s="3">
        <v>1000</v>
      </c>
      <c r="O162" s="3"/>
      <c r="P162" s="3"/>
      <c r="Q162" s="192">
        <v>32396083</v>
      </c>
      <c r="R162" s="192">
        <v>5691703</v>
      </c>
      <c r="S162" s="193">
        <v>45658</v>
      </c>
    </row>
    <row r="163" spans="1:19" x14ac:dyDescent="0.2">
      <c r="A163" s="194">
        <v>500057</v>
      </c>
      <c r="B163" s="199">
        <v>21</v>
      </c>
      <c r="C163" s="196" t="s">
        <v>105</v>
      </c>
      <c r="D163" s="196" t="s">
        <v>161</v>
      </c>
      <c r="E163" s="194">
        <v>5</v>
      </c>
      <c r="F163" s="196"/>
      <c r="G163" s="196"/>
      <c r="H163" s="195" t="s">
        <v>159</v>
      </c>
      <c r="I163" s="199"/>
      <c r="J163" s="199"/>
      <c r="K163" s="196" t="s">
        <v>106</v>
      </c>
      <c r="L163" s="196" t="s">
        <v>167</v>
      </c>
      <c r="M163" s="198" t="s">
        <v>165</v>
      </c>
      <c r="N163" s="199"/>
      <c r="O163" s="199"/>
      <c r="P163" s="199"/>
      <c r="Q163" s="194">
        <v>32394526</v>
      </c>
      <c r="R163" s="194">
        <v>5690493</v>
      </c>
      <c r="S163" s="197">
        <v>45658</v>
      </c>
    </row>
    <row r="164" spans="1:19" x14ac:dyDescent="0.2">
      <c r="A164" s="192">
        <v>500059</v>
      </c>
      <c r="B164" s="3">
        <v>0.9</v>
      </c>
      <c r="C164" s="13" t="s">
        <v>105</v>
      </c>
      <c r="D164" s="13" t="s">
        <v>111</v>
      </c>
      <c r="E164" s="192">
        <v>4</v>
      </c>
      <c r="F164" s="13"/>
      <c r="H164" t="s">
        <v>159</v>
      </c>
      <c r="I164" s="3"/>
      <c r="J164" s="3"/>
      <c r="K164" s="13" t="s">
        <v>106</v>
      </c>
      <c r="L164" s="13" t="s">
        <v>167</v>
      </c>
      <c r="M164" s="198" t="s">
        <v>165</v>
      </c>
      <c r="N164" s="3"/>
      <c r="O164" s="3"/>
      <c r="P164" s="3"/>
      <c r="Q164" s="192">
        <v>32394571</v>
      </c>
      <c r="R164" s="192">
        <v>5690651</v>
      </c>
      <c r="S164" s="193">
        <v>45658</v>
      </c>
    </row>
    <row r="165" spans="1:19" x14ac:dyDescent="0.2">
      <c r="A165" s="194">
        <v>500060</v>
      </c>
      <c r="B165" s="199">
        <v>50</v>
      </c>
      <c r="C165" s="196" t="s">
        <v>93</v>
      </c>
      <c r="D165" s="196" t="s">
        <v>94</v>
      </c>
      <c r="E165" s="194">
        <v>7</v>
      </c>
      <c r="F165" s="196"/>
      <c r="G165" s="196"/>
      <c r="H165" s="195" t="s">
        <v>159</v>
      </c>
      <c r="I165" s="199"/>
      <c r="J165" s="199"/>
      <c r="K165" s="196" t="s">
        <v>106</v>
      </c>
      <c r="L165" s="196" t="s">
        <v>167</v>
      </c>
      <c r="M165" s="198" t="s">
        <v>165</v>
      </c>
      <c r="N165" s="199"/>
      <c r="O165" s="199"/>
      <c r="P165" s="199"/>
      <c r="Q165" s="194">
        <v>32395176</v>
      </c>
      <c r="R165" s="194">
        <v>5691869</v>
      </c>
      <c r="S165" s="197">
        <v>45658</v>
      </c>
    </row>
    <row r="166" spans="1:19" x14ac:dyDescent="0.2">
      <c r="A166" s="192">
        <v>500061</v>
      </c>
      <c r="B166" s="3">
        <v>35</v>
      </c>
      <c r="C166" s="13" t="s">
        <v>93</v>
      </c>
      <c r="D166" s="13" t="s">
        <v>94</v>
      </c>
      <c r="E166" s="192">
        <v>7</v>
      </c>
      <c r="F166" s="13"/>
      <c r="H166" t="s">
        <v>159</v>
      </c>
      <c r="I166" s="3"/>
      <c r="J166" s="3"/>
      <c r="K166" s="13" t="s">
        <v>106</v>
      </c>
      <c r="L166" s="13" t="s">
        <v>167</v>
      </c>
      <c r="M166" s="198" t="s">
        <v>165</v>
      </c>
      <c r="N166" s="3"/>
      <c r="O166" s="3"/>
      <c r="P166" s="3"/>
      <c r="Q166" s="192">
        <v>32395065</v>
      </c>
      <c r="R166" s="192">
        <v>5692288</v>
      </c>
      <c r="S166" s="193">
        <v>45658</v>
      </c>
    </row>
    <row r="167" spans="1:19" x14ac:dyDescent="0.2">
      <c r="A167" s="194">
        <v>500062</v>
      </c>
      <c r="B167" s="199">
        <v>85</v>
      </c>
      <c r="C167" s="196" t="s">
        <v>73</v>
      </c>
      <c r="D167" s="196" t="s">
        <v>92</v>
      </c>
      <c r="E167" s="194">
        <v>6</v>
      </c>
      <c r="F167" s="196" t="s">
        <v>119</v>
      </c>
      <c r="G167" s="196" t="s">
        <v>99</v>
      </c>
      <c r="H167" s="195" t="s">
        <v>159</v>
      </c>
      <c r="I167" s="199"/>
      <c r="J167" s="199"/>
      <c r="K167" s="196" t="s">
        <v>106</v>
      </c>
      <c r="L167" s="196" t="s">
        <v>167</v>
      </c>
      <c r="M167" s="198" t="s">
        <v>165</v>
      </c>
      <c r="N167" s="199">
        <v>1000</v>
      </c>
      <c r="O167" s="199"/>
      <c r="P167" s="199"/>
      <c r="Q167" s="194">
        <v>32395401</v>
      </c>
      <c r="R167" s="194">
        <v>5691200</v>
      </c>
      <c r="S167" s="197">
        <v>45658</v>
      </c>
    </row>
    <row r="168" spans="1:19" x14ac:dyDescent="0.2">
      <c r="A168" s="192">
        <v>600001</v>
      </c>
      <c r="B168" s="3">
        <v>130</v>
      </c>
      <c r="C168" s="13" t="s">
        <v>73</v>
      </c>
      <c r="D168" s="13" t="s">
        <v>96</v>
      </c>
      <c r="E168" s="192">
        <v>3</v>
      </c>
      <c r="F168" s="13"/>
      <c r="H168" t="s">
        <v>159</v>
      </c>
      <c r="I168" s="3"/>
      <c r="J168" s="3"/>
      <c r="K168" s="13" t="s">
        <v>112</v>
      </c>
      <c r="L168" s="13" t="s">
        <v>167</v>
      </c>
      <c r="M168" s="198" t="s">
        <v>165</v>
      </c>
      <c r="N168" s="3">
        <v>2500</v>
      </c>
      <c r="O168" s="3"/>
      <c r="P168" s="3"/>
      <c r="Q168" s="192">
        <v>32394713</v>
      </c>
      <c r="R168" s="192">
        <v>5690364</v>
      </c>
      <c r="S168" s="193">
        <v>45658</v>
      </c>
    </row>
    <row r="169" spans="1:19" x14ac:dyDescent="0.2">
      <c r="A169" s="194">
        <v>600002</v>
      </c>
      <c r="B169" s="199">
        <v>210</v>
      </c>
      <c r="C169" s="196" t="s">
        <v>73</v>
      </c>
      <c r="D169" s="196" t="s">
        <v>92</v>
      </c>
      <c r="E169" s="194">
        <v>1</v>
      </c>
      <c r="F169" s="196"/>
      <c r="G169" s="196" t="s">
        <v>99</v>
      </c>
      <c r="H169" s="195">
        <v>0.8</v>
      </c>
      <c r="I169" s="199">
        <v>20</v>
      </c>
      <c r="J169" s="199">
        <v>20</v>
      </c>
      <c r="K169" s="196" t="s">
        <v>112</v>
      </c>
      <c r="L169" s="196" t="s">
        <v>167</v>
      </c>
      <c r="M169" s="198" t="s">
        <v>165</v>
      </c>
      <c r="N169" s="199">
        <v>300</v>
      </c>
      <c r="O169" s="199"/>
      <c r="P169" s="199"/>
      <c r="Q169" s="194">
        <v>32395016</v>
      </c>
      <c r="R169" s="194">
        <v>5690521</v>
      </c>
      <c r="S169" s="197">
        <v>45658</v>
      </c>
    </row>
    <row r="170" spans="1:19" x14ac:dyDescent="0.2">
      <c r="A170" s="192">
        <v>600003</v>
      </c>
      <c r="B170" s="3">
        <v>200</v>
      </c>
      <c r="C170" s="13" t="s">
        <v>73</v>
      </c>
      <c r="D170" s="13" t="s">
        <v>92</v>
      </c>
      <c r="E170" s="192">
        <v>1</v>
      </c>
      <c r="F170" s="13"/>
      <c r="G170" s="13" t="s">
        <v>107</v>
      </c>
      <c r="H170">
        <v>0.5</v>
      </c>
      <c r="I170" s="192">
        <v>25</v>
      </c>
      <c r="J170" s="192">
        <v>23</v>
      </c>
      <c r="K170" s="13" t="s">
        <v>112</v>
      </c>
      <c r="L170" s="13" t="s">
        <v>167</v>
      </c>
      <c r="M170" s="198" t="s">
        <v>165</v>
      </c>
      <c r="N170" s="3">
        <v>400</v>
      </c>
      <c r="O170" s="3"/>
      <c r="P170" s="3"/>
      <c r="Q170" s="192">
        <v>32395152</v>
      </c>
      <c r="R170" s="192">
        <v>5690572</v>
      </c>
      <c r="S170" s="193">
        <v>45658</v>
      </c>
    </row>
    <row r="171" spans="1:19" x14ac:dyDescent="0.2">
      <c r="A171" s="194">
        <v>600004</v>
      </c>
      <c r="B171" s="199">
        <v>230</v>
      </c>
      <c r="C171" s="196" t="s">
        <v>73</v>
      </c>
      <c r="D171" s="196" t="s">
        <v>92</v>
      </c>
      <c r="E171" s="194">
        <v>1</v>
      </c>
      <c r="F171" s="196"/>
      <c r="G171" s="196" t="s">
        <v>99</v>
      </c>
      <c r="H171" s="195">
        <v>0.9</v>
      </c>
      <c r="I171" s="194">
        <v>30</v>
      </c>
      <c r="J171" s="194">
        <v>22</v>
      </c>
      <c r="K171" s="196" t="s">
        <v>112</v>
      </c>
      <c r="L171" s="196" t="s">
        <v>167</v>
      </c>
      <c r="M171" s="198" t="s">
        <v>165</v>
      </c>
      <c r="N171" s="199">
        <v>500</v>
      </c>
      <c r="O171" s="199"/>
      <c r="P171" s="199"/>
      <c r="Q171" s="194">
        <v>32395235</v>
      </c>
      <c r="R171" s="194">
        <v>5690625</v>
      </c>
      <c r="S171" s="197">
        <v>45658</v>
      </c>
    </row>
    <row r="172" spans="1:19" x14ac:dyDescent="0.2">
      <c r="A172" s="192">
        <v>600005</v>
      </c>
      <c r="B172" s="3">
        <v>185</v>
      </c>
      <c r="C172" s="13" t="s">
        <v>73</v>
      </c>
      <c r="D172" s="13" t="s">
        <v>92</v>
      </c>
      <c r="E172" s="192">
        <v>2</v>
      </c>
      <c r="F172" s="13"/>
      <c r="G172" s="13" t="s">
        <v>109</v>
      </c>
      <c r="H172">
        <v>1</v>
      </c>
      <c r="I172" s="192"/>
      <c r="J172" s="192">
        <v>19</v>
      </c>
      <c r="K172" s="13" t="s">
        <v>112</v>
      </c>
      <c r="L172" s="13" t="s">
        <v>167</v>
      </c>
      <c r="M172" s="198" t="s">
        <v>165</v>
      </c>
      <c r="N172" s="3"/>
      <c r="O172" s="3"/>
      <c r="P172" s="3"/>
      <c r="Q172" s="192">
        <v>32395281</v>
      </c>
      <c r="R172" s="192">
        <v>5690880</v>
      </c>
      <c r="S172" s="193">
        <v>45658</v>
      </c>
    </row>
    <row r="173" spans="1:19" x14ac:dyDescent="0.2">
      <c r="A173" s="194">
        <v>600006</v>
      </c>
      <c r="B173" s="199">
        <v>265</v>
      </c>
      <c r="C173" s="196" t="s">
        <v>73</v>
      </c>
      <c r="D173" s="196" t="s">
        <v>92</v>
      </c>
      <c r="E173" s="194">
        <v>1</v>
      </c>
      <c r="F173" s="196"/>
      <c r="G173" s="196" t="s">
        <v>99</v>
      </c>
      <c r="H173" s="195">
        <v>0.7</v>
      </c>
      <c r="I173" s="199">
        <v>25</v>
      </c>
      <c r="J173" s="194">
        <v>23</v>
      </c>
      <c r="K173" s="196" t="s">
        <v>112</v>
      </c>
      <c r="L173" s="196" t="s">
        <v>167</v>
      </c>
      <c r="M173" s="198" t="s">
        <v>165</v>
      </c>
      <c r="N173" s="199">
        <v>600</v>
      </c>
      <c r="O173" s="199"/>
      <c r="P173" s="199"/>
      <c r="Q173" s="194">
        <v>32395364</v>
      </c>
      <c r="R173" s="194">
        <v>5690532</v>
      </c>
      <c r="S173" s="197">
        <v>45658</v>
      </c>
    </row>
    <row r="174" spans="1:19" x14ac:dyDescent="0.2">
      <c r="A174" s="192">
        <v>600007</v>
      </c>
      <c r="B174" s="3">
        <v>195</v>
      </c>
      <c r="C174" s="13" t="s">
        <v>73</v>
      </c>
      <c r="D174" s="13" t="s">
        <v>92</v>
      </c>
      <c r="E174" s="192">
        <v>1</v>
      </c>
      <c r="F174" s="13"/>
      <c r="G174" s="13" t="s">
        <v>107</v>
      </c>
      <c r="H174">
        <v>0.7</v>
      </c>
      <c r="I174" s="192">
        <v>20</v>
      </c>
      <c r="J174" s="192">
        <v>18</v>
      </c>
      <c r="K174" s="13" t="s">
        <v>112</v>
      </c>
      <c r="L174" s="13" t="s">
        <v>167</v>
      </c>
      <c r="M174" s="198" t="s">
        <v>165</v>
      </c>
      <c r="N174" s="3">
        <v>300</v>
      </c>
      <c r="O174" s="3"/>
      <c r="P174" s="3"/>
      <c r="Q174" s="192">
        <v>32395521</v>
      </c>
      <c r="R174" s="192">
        <v>5690502</v>
      </c>
      <c r="S174" s="193">
        <v>45658</v>
      </c>
    </row>
    <row r="175" spans="1:19" x14ac:dyDescent="0.2">
      <c r="A175" s="194">
        <v>600008</v>
      </c>
      <c r="B175" s="199">
        <v>175</v>
      </c>
      <c r="C175" s="196" t="s">
        <v>73</v>
      </c>
      <c r="D175" s="196" t="s">
        <v>92</v>
      </c>
      <c r="E175" s="194">
        <v>2</v>
      </c>
      <c r="F175" s="196"/>
      <c r="G175" s="196" t="s">
        <v>100</v>
      </c>
      <c r="H175" s="195">
        <v>0.5</v>
      </c>
      <c r="I175" s="194"/>
      <c r="J175" s="194">
        <v>19</v>
      </c>
      <c r="K175" s="196" t="s">
        <v>112</v>
      </c>
      <c r="L175" s="196" t="s">
        <v>167</v>
      </c>
      <c r="M175" s="198" t="s">
        <v>165</v>
      </c>
      <c r="N175" s="199"/>
      <c r="O175" s="199"/>
      <c r="P175" s="199"/>
      <c r="Q175" s="194">
        <v>32395455</v>
      </c>
      <c r="R175" s="194">
        <v>5690415</v>
      </c>
      <c r="S175" s="197">
        <v>45658</v>
      </c>
    </row>
    <row r="176" spans="1:19" x14ac:dyDescent="0.2">
      <c r="A176" s="192">
        <v>600009</v>
      </c>
      <c r="B176" s="3">
        <v>240</v>
      </c>
      <c r="C176" s="13" t="s">
        <v>73</v>
      </c>
      <c r="D176" s="13" t="s">
        <v>92</v>
      </c>
      <c r="E176" s="192">
        <v>2</v>
      </c>
      <c r="F176" s="13"/>
      <c r="G176" s="13" t="s">
        <v>99</v>
      </c>
      <c r="H176">
        <v>0.7</v>
      </c>
      <c r="I176" s="3">
        <v>25</v>
      </c>
      <c r="J176" s="192">
        <v>21</v>
      </c>
      <c r="K176" s="13" t="s">
        <v>112</v>
      </c>
      <c r="L176" s="13" t="s">
        <v>167</v>
      </c>
      <c r="M176" s="198" t="s">
        <v>165</v>
      </c>
      <c r="N176" s="3">
        <v>500</v>
      </c>
      <c r="O176" s="3"/>
      <c r="P176" s="3"/>
      <c r="Q176" s="192">
        <v>32395543</v>
      </c>
      <c r="R176" s="192">
        <v>5690927</v>
      </c>
      <c r="S176" s="193">
        <v>45658</v>
      </c>
    </row>
    <row r="177" spans="1:19" x14ac:dyDescent="0.2">
      <c r="A177" s="194">
        <v>600010</v>
      </c>
      <c r="B177" s="199">
        <v>275</v>
      </c>
      <c r="C177" s="196" t="s">
        <v>73</v>
      </c>
      <c r="D177" s="196" t="s">
        <v>92</v>
      </c>
      <c r="E177" s="194">
        <v>1</v>
      </c>
      <c r="F177" s="196"/>
      <c r="G177" s="196" t="s">
        <v>99</v>
      </c>
      <c r="H177" s="195">
        <v>0.7</v>
      </c>
      <c r="I177" s="194">
        <v>30</v>
      </c>
      <c r="J177" s="194">
        <v>26</v>
      </c>
      <c r="K177" s="196" t="s">
        <v>112</v>
      </c>
      <c r="L177" s="196" t="s">
        <v>167</v>
      </c>
      <c r="M177" s="198" t="s">
        <v>165</v>
      </c>
      <c r="N177" s="199">
        <v>800</v>
      </c>
      <c r="O177" s="199"/>
      <c r="P177" s="199"/>
      <c r="Q177" s="194">
        <v>32395759</v>
      </c>
      <c r="R177" s="194">
        <v>5690675</v>
      </c>
      <c r="S177" s="197">
        <v>45658</v>
      </c>
    </row>
    <row r="178" spans="1:19" x14ac:dyDescent="0.2">
      <c r="A178" s="192">
        <v>600011</v>
      </c>
      <c r="B178" s="3">
        <v>275</v>
      </c>
      <c r="C178" s="13" t="s">
        <v>73</v>
      </c>
      <c r="D178" s="13" t="s">
        <v>92</v>
      </c>
      <c r="E178" s="192">
        <v>1</v>
      </c>
      <c r="F178" s="13"/>
      <c r="G178" s="13" t="s">
        <v>99</v>
      </c>
      <c r="H178">
        <v>0.7</v>
      </c>
      <c r="I178" s="192">
        <v>25</v>
      </c>
      <c r="J178" s="192">
        <v>24</v>
      </c>
      <c r="K178" s="13" t="s">
        <v>112</v>
      </c>
      <c r="L178" s="13" t="s">
        <v>167</v>
      </c>
      <c r="M178" s="198" t="s">
        <v>165</v>
      </c>
      <c r="N178" s="3">
        <v>600</v>
      </c>
      <c r="O178" s="3"/>
      <c r="P178" s="3"/>
      <c r="Q178" s="192">
        <v>32395643</v>
      </c>
      <c r="R178" s="192">
        <v>5690827</v>
      </c>
      <c r="S178" s="193">
        <v>45658</v>
      </c>
    </row>
    <row r="179" spans="1:19" x14ac:dyDescent="0.2">
      <c r="A179" s="194">
        <v>600012</v>
      </c>
      <c r="B179" s="199">
        <v>255</v>
      </c>
      <c r="C179" s="196" t="s">
        <v>73</v>
      </c>
      <c r="D179" s="196" t="s">
        <v>92</v>
      </c>
      <c r="E179" s="194">
        <v>1</v>
      </c>
      <c r="F179" s="196"/>
      <c r="G179" s="196" t="s">
        <v>99</v>
      </c>
      <c r="H179" s="195">
        <v>1</v>
      </c>
      <c r="I179" s="194">
        <v>25</v>
      </c>
      <c r="J179" s="194">
        <v>22</v>
      </c>
      <c r="K179" s="196" t="s">
        <v>112</v>
      </c>
      <c r="L179" s="196" t="s">
        <v>167</v>
      </c>
      <c r="M179" s="198" t="s">
        <v>165</v>
      </c>
      <c r="N179" s="199">
        <v>600</v>
      </c>
      <c r="O179" s="199"/>
      <c r="P179" s="199"/>
      <c r="Q179" s="194">
        <v>32396197</v>
      </c>
      <c r="R179" s="194">
        <v>5691042</v>
      </c>
      <c r="S179" s="197">
        <v>45658</v>
      </c>
    </row>
    <row r="180" spans="1:19" x14ac:dyDescent="0.2">
      <c r="A180" s="192">
        <v>600013</v>
      </c>
      <c r="B180" s="3">
        <v>270</v>
      </c>
      <c r="C180" s="13" t="s">
        <v>73</v>
      </c>
      <c r="D180" s="13" t="s">
        <v>92</v>
      </c>
      <c r="E180" s="192">
        <v>1</v>
      </c>
      <c r="F180" s="13"/>
      <c r="G180" s="13" t="s">
        <v>99</v>
      </c>
      <c r="H180">
        <v>0.7</v>
      </c>
      <c r="I180" s="192">
        <v>25</v>
      </c>
      <c r="J180" s="192">
        <v>26</v>
      </c>
      <c r="K180" s="13" t="s">
        <v>112</v>
      </c>
      <c r="L180" s="13" t="s">
        <v>167</v>
      </c>
      <c r="M180" s="198" t="s">
        <v>165</v>
      </c>
      <c r="N180" s="3">
        <v>800</v>
      </c>
      <c r="O180" s="3"/>
      <c r="P180" s="3"/>
      <c r="Q180" s="192">
        <v>32396213</v>
      </c>
      <c r="R180" s="192">
        <v>5690936</v>
      </c>
      <c r="S180" s="193">
        <v>45658</v>
      </c>
    </row>
    <row r="181" spans="1:19" x14ac:dyDescent="0.2">
      <c r="A181" s="194">
        <v>600014</v>
      </c>
      <c r="B181" s="199">
        <v>230</v>
      </c>
      <c r="C181" s="196" t="s">
        <v>73</v>
      </c>
      <c r="D181" s="196" t="s">
        <v>92</v>
      </c>
      <c r="E181" s="194">
        <v>1</v>
      </c>
      <c r="F181" s="196"/>
      <c r="G181" s="196" t="s">
        <v>99</v>
      </c>
      <c r="H181" s="195">
        <v>0.8</v>
      </c>
      <c r="I181" s="194">
        <v>30</v>
      </c>
      <c r="J181" s="194">
        <v>22</v>
      </c>
      <c r="K181" s="196" t="s">
        <v>112</v>
      </c>
      <c r="L181" s="196" t="s">
        <v>167</v>
      </c>
      <c r="M181" s="198" t="s">
        <v>165</v>
      </c>
      <c r="N181" s="199">
        <v>800</v>
      </c>
      <c r="O181" s="199"/>
      <c r="P181" s="199"/>
      <c r="Q181" s="194">
        <v>32396375</v>
      </c>
      <c r="R181" s="194">
        <v>5690671</v>
      </c>
      <c r="S181" s="197">
        <v>45658</v>
      </c>
    </row>
    <row r="182" spans="1:19" x14ac:dyDescent="0.2">
      <c r="A182" s="192">
        <v>600015</v>
      </c>
      <c r="B182" s="3">
        <v>275</v>
      </c>
      <c r="C182" s="13" t="s">
        <v>73</v>
      </c>
      <c r="D182" s="13" t="s">
        <v>92</v>
      </c>
      <c r="E182" s="192">
        <v>1</v>
      </c>
      <c r="F182" s="13"/>
      <c r="G182" s="13" t="s">
        <v>99</v>
      </c>
      <c r="H182">
        <v>1</v>
      </c>
      <c r="I182" s="192">
        <v>30</v>
      </c>
      <c r="J182" s="192">
        <v>23</v>
      </c>
      <c r="K182" s="13" t="s">
        <v>112</v>
      </c>
      <c r="L182" s="13" t="s">
        <v>167</v>
      </c>
      <c r="M182" s="198" t="s">
        <v>165</v>
      </c>
      <c r="N182" s="3">
        <v>800</v>
      </c>
      <c r="O182" s="3"/>
      <c r="P182" s="3"/>
      <c r="Q182" s="192">
        <v>32396142</v>
      </c>
      <c r="R182" s="192">
        <v>5690756</v>
      </c>
      <c r="S182" s="193">
        <v>45658</v>
      </c>
    </row>
    <row r="183" spans="1:19" x14ac:dyDescent="0.2">
      <c r="A183" s="194">
        <v>600016</v>
      </c>
      <c r="B183" s="199">
        <v>255</v>
      </c>
      <c r="C183" s="196" t="s">
        <v>73</v>
      </c>
      <c r="D183" s="196" t="s">
        <v>92</v>
      </c>
      <c r="E183" s="194">
        <v>1</v>
      </c>
      <c r="F183" s="196"/>
      <c r="G183" s="196" t="s">
        <v>99</v>
      </c>
      <c r="H183" s="195">
        <v>1.2</v>
      </c>
      <c r="I183" s="194">
        <v>20</v>
      </c>
      <c r="J183" s="194">
        <v>21</v>
      </c>
      <c r="K183" s="196" t="s">
        <v>112</v>
      </c>
      <c r="L183" s="196" t="s">
        <v>167</v>
      </c>
      <c r="M183" s="198" t="s">
        <v>165</v>
      </c>
      <c r="N183" s="199">
        <v>300</v>
      </c>
      <c r="O183" s="199"/>
      <c r="P183" s="199"/>
      <c r="Q183" s="194">
        <v>32396169</v>
      </c>
      <c r="R183" s="194">
        <v>5690535</v>
      </c>
      <c r="S183" s="197">
        <v>45658</v>
      </c>
    </row>
    <row r="184" spans="1:19" x14ac:dyDescent="0.2">
      <c r="A184" s="192">
        <v>600017</v>
      </c>
      <c r="B184" s="3">
        <v>170</v>
      </c>
      <c r="C184" s="13" t="s">
        <v>73</v>
      </c>
      <c r="D184" s="13" t="s">
        <v>92</v>
      </c>
      <c r="E184" s="192">
        <v>2</v>
      </c>
      <c r="F184" s="13"/>
      <c r="G184" s="13" t="s">
        <v>83</v>
      </c>
      <c r="H184">
        <v>0.6</v>
      </c>
      <c r="I184" s="192"/>
      <c r="J184" s="192">
        <v>21</v>
      </c>
      <c r="K184" s="13" t="s">
        <v>112</v>
      </c>
      <c r="L184" s="13" t="s">
        <v>167</v>
      </c>
      <c r="M184" s="198" t="s">
        <v>165</v>
      </c>
      <c r="N184" s="3"/>
      <c r="O184" s="3"/>
      <c r="P184" s="3"/>
      <c r="Q184" s="192">
        <v>32396305</v>
      </c>
      <c r="R184" s="192">
        <v>5690330</v>
      </c>
      <c r="S184" s="193">
        <v>45658</v>
      </c>
    </row>
    <row r="185" spans="1:19" x14ac:dyDescent="0.2">
      <c r="A185" s="194">
        <v>600018</v>
      </c>
      <c r="B185" s="199">
        <v>150</v>
      </c>
      <c r="C185" s="196" t="s">
        <v>73</v>
      </c>
      <c r="D185" s="196" t="s">
        <v>92</v>
      </c>
      <c r="E185" s="194">
        <v>2</v>
      </c>
      <c r="F185" s="196"/>
      <c r="G185" s="196" t="s">
        <v>113</v>
      </c>
      <c r="H185" s="195">
        <v>1.5</v>
      </c>
      <c r="I185" s="199"/>
      <c r="J185" s="194">
        <v>16</v>
      </c>
      <c r="K185" s="196" t="s">
        <v>112</v>
      </c>
      <c r="L185" s="196" t="s">
        <v>167</v>
      </c>
      <c r="M185" s="198" t="s">
        <v>165</v>
      </c>
      <c r="N185" s="199"/>
      <c r="O185" s="199"/>
      <c r="P185" s="199"/>
      <c r="Q185" s="194">
        <v>32396415</v>
      </c>
      <c r="R185" s="194">
        <v>5690504</v>
      </c>
      <c r="S185" s="197">
        <v>45658</v>
      </c>
    </row>
    <row r="186" spans="1:19" x14ac:dyDescent="0.2">
      <c r="A186" s="192">
        <v>600019</v>
      </c>
      <c r="B186" s="3">
        <v>160</v>
      </c>
      <c r="C186" s="13" t="s">
        <v>73</v>
      </c>
      <c r="D186" s="13" t="s">
        <v>92</v>
      </c>
      <c r="E186" s="192">
        <v>2</v>
      </c>
      <c r="F186" s="13"/>
      <c r="G186" s="13" t="s">
        <v>114</v>
      </c>
      <c r="H186">
        <v>0.8</v>
      </c>
      <c r="I186" s="3"/>
      <c r="J186" s="192">
        <v>19</v>
      </c>
      <c r="K186" s="13" t="s">
        <v>112</v>
      </c>
      <c r="L186" s="13" t="s">
        <v>167</v>
      </c>
      <c r="M186" s="198" t="s">
        <v>165</v>
      </c>
      <c r="N186" s="3"/>
      <c r="O186" s="3"/>
      <c r="P186" s="3"/>
      <c r="Q186" s="192">
        <v>32396458</v>
      </c>
      <c r="R186" s="192">
        <v>5690312</v>
      </c>
      <c r="S186" s="193">
        <v>45658</v>
      </c>
    </row>
    <row r="187" spans="1:19" x14ac:dyDescent="0.2">
      <c r="A187" s="194">
        <v>600020</v>
      </c>
      <c r="B187" s="199">
        <v>220</v>
      </c>
      <c r="C187" s="196" t="s">
        <v>73</v>
      </c>
      <c r="D187" s="196" t="s">
        <v>92</v>
      </c>
      <c r="E187" s="194">
        <v>1</v>
      </c>
      <c r="F187" s="196"/>
      <c r="G187" s="196" t="s">
        <v>100</v>
      </c>
      <c r="H187" s="195">
        <v>0.9</v>
      </c>
      <c r="I187" s="199">
        <v>20</v>
      </c>
      <c r="J187" s="194">
        <v>21</v>
      </c>
      <c r="K187" s="196" t="s">
        <v>112</v>
      </c>
      <c r="L187" s="196" t="s">
        <v>167</v>
      </c>
      <c r="M187" s="198" t="s">
        <v>165</v>
      </c>
      <c r="N187" s="199">
        <v>300</v>
      </c>
      <c r="O187" s="199"/>
      <c r="P187" s="199"/>
      <c r="Q187" s="194">
        <v>32396618</v>
      </c>
      <c r="R187" s="194">
        <v>5690289</v>
      </c>
      <c r="S187" s="197">
        <v>45658</v>
      </c>
    </row>
    <row r="188" spans="1:19" x14ac:dyDescent="0.2">
      <c r="A188" s="192">
        <v>600021</v>
      </c>
      <c r="B188" s="3">
        <v>150</v>
      </c>
      <c r="C188" s="13" t="s">
        <v>73</v>
      </c>
      <c r="D188" s="13" t="s">
        <v>92</v>
      </c>
      <c r="E188" s="192">
        <v>2</v>
      </c>
      <c r="F188" s="13"/>
      <c r="G188" s="13" t="s">
        <v>101</v>
      </c>
      <c r="H188">
        <v>0.5</v>
      </c>
      <c r="I188" s="192"/>
      <c r="J188" s="192">
        <v>18</v>
      </c>
      <c r="K188" s="13" t="s">
        <v>112</v>
      </c>
      <c r="L188" s="13" t="s">
        <v>167</v>
      </c>
      <c r="M188" s="198" t="s">
        <v>165</v>
      </c>
      <c r="N188" s="3"/>
      <c r="O188" s="3"/>
      <c r="P188" s="3"/>
      <c r="Q188" s="192">
        <v>32396926</v>
      </c>
      <c r="R188" s="192">
        <v>5690149</v>
      </c>
      <c r="S188" s="193">
        <v>45658</v>
      </c>
    </row>
    <row r="189" spans="1:19" x14ac:dyDescent="0.2">
      <c r="A189" s="194">
        <v>600022</v>
      </c>
      <c r="B189" s="199">
        <v>160</v>
      </c>
      <c r="C189" s="196" t="s">
        <v>73</v>
      </c>
      <c r="D189" s="196" t="s">
        <v>92</v>
      </c>
      <c r="E189" s="194">
        <v>1</v>
      </c>
      <c r="F189" s="196"/>
      <c r="G189" s="196" t="s">
        <v>99</v>
      </c>
      <c r="H189" s="195">
        <v>0.7</v>
      </c>
      <c r="I189" s="199">
        <v>25</v>
      </c>
      <c r="J189" s="194">
        <v>22</v>
      </c>
      <c r="K189" s="196" t="s">
        <v>112</v>
      </c>
      <c r="L189" s="196" t="s">
        <v>167</v>
      </c>
      <c r="M189" s="198" t="s">
        <v>165</v>
      </c>
      <c r="N189" s="199">
        <v>500</v>
      </c>
      <c r="O189" s="199"/>
      <c r="P189" s="199"/>
      <c r="Q189" s="194">
        <v>32396685</v>
      </c>
      <c r="R189" s="194">
        <v>5689836</v>
      </c>
      <c r="S189" s="197">
        <v>45658</v>
      </c>
    </row>
    <row r="190" spans="1:19" x14ac:dyDescent="0.2">
      <c r="A190" s="192">
        <v>600023</v>
      </c>
      <c r="B190" s="3">
        <v>280</v>
      </c>
      <c r="C190" s="13" t="s">
        <v>73</v>
      </c>
      <c r="D190" s="13" t="s">
        <v>92</v>
      </c>
      <c r="E190" s="192">
        <v>1</v>
      </c>
      <c r="F190" s="13"/>
      <c r="G190" s="13" t="s">
        <v>99</v>
      </c>
      <c r="H190">
        <v>0.7</v>
      </c>
      <c r="I190" s="192">
        <v>25</v>
      </c>
      <c r="J190" s="192">
        <v>24</v>
      </c>
      <c r="K190" s="13" t="s">
        <v>112</v>
      </c>
      <c r="L190" s="13" t="s">
        <v>167</v>
      </c>
      <c r="M190" s="198" t="s">
        <v>165</v>
      </c>
      <c r="N190" s="3">
        <v>600</v>
      </c>
      <c r="O190" s="3"/>
      <c r="P190" s="3"/>
      <c r="Q190" s="192">
        <v>32396405</v>
      </c>
      <c r="R190" s="192">
        <v>5689978</v>
      </c>
      <c r="S190" s="193">
        <v>45658</v>
      </c>
    </row>
    <row r="191" spans="1:19" x14ac:dyDescent="0.2">
      <c r="A191" s="194">
        <v>600024</v>
      </c>
      <c r="B191" s="199">
        <v>260</v>
      </c>
      <c r="C191" s="196" t="s">
        <v>73</v>
      </c>
      <c r="D191" s="196" t="s">
        <v>92</v>
      </c>
      <c r="E191" s="194">
        <v>1</v>
      </c>
      <c r="F191" s="196"/>
      <c r="G191" s="196" t="s">
        <v>99</v>
      </c>
      <c r="H191" s="195">
        <v>0.4</v>
      </c>
      <c r="I191" s="194">
        <v>30</v>
      </c>
      <c r="J191" s="194">
        <v>26</v>
      </c>
      <c r="K191" s="196" t="s">
        <v>112</v>
      </c>
      <c r="L191" s="196" t="s">
        <v>167</v>
      </c>
      <c r="M191" s="198" t="s">
        <v>165</v>
      </c>
      <c r="N191" s="199">
        <v>800</v>
      </c>
      <c r="O191" s="199"/>
      <c r="P191" s="199"/>
      <c r="Q191" s="194">
        <v>32396196</v>
      </c>
      <c r="R191" s="194">
        <v>5689648</v>
      </c>
      <c r="S191" s="197">
        <v>45658</v>
      </c>
    </row>
    <row r="192" spans="1:19" x14ac:dyDescent="0.2">
      <c r="A192" s="192">
        <v>600025</v>
      </c>
      <c r="B192" s="3">
        <v>300</v>
      </c>
      <c r="C192" s="13" t="s">
        <v>73</v>
      </c>
      <c r="D192" s="13" t="s">
        <v>92</v>
      </c>
      <c r="E192" s="192">
        <v>1</v>
      </c>
      <c r="F192" s="13"/>
      <c r="G192" s="13" t="s">
        <v>99</v>
      </c>
      <c r="H192">
        <v>0.5</v>
      </c>
      <c r="I192" s="192">
        <v>30</v>
      </c>
      <c r="J192" s="192">
        <v>26</v>
      </c>
      <c r="K192" s="13" t="s">
        <v>112</v>
      </c>
      <c r="L192" s="13" t="s">
        <v>167</v>
      </c>
      <c r="M192" s="198" t="s">
        <v>165</v>
      </c>
      <c r="N192" s="3">
        <v>800</v>
      </c>
      <c r="O192" s="3"/>
      <c r="P192" s="3"/>
      <c r="Q192" s="192">
        <v>32396037</v>
      </c>
      <c r="R192" s="192">
        <v>5689731</v>
      </c>
      <c r="S192" s="193">
        <v>45658</v>
      </c>
    </row>
    <row r="193" spans="1:19" x14ac:dyDescent="0.2">
      <c r="A193" s="194">
        <v>600026</v>
      </c>
      <c r="B193" s="199">
        <v>230</v>
      </c>
      <c r="C193" s="196" t="s">
        <v>73</v>
      </c>
      <c r="D193" s="196" t="s">
        <v>92</v>
      </c>
      <c r="E193" s="194">
        <v>1</v>
      </c>
      <c r="F193" s="196"/>
      <c r="G193" s="196" t="s">
        <v>100</v>
      </c>
      <c r="H193" s="195">
        <v>1</v>
      </c>
      <c r="I193" s="194">
        <v>20</v>
      </c>
      <c r="J193" s="194">
        <v>23</v>
      </c>
      <c r="K193" s="196" t="s">
        <v>112</v>
      </c>
      <c r="L193" s="196" t="s">
        <v>167</v>
      </c>
      <c r="M193" s="198" t="s">
        <v>165</v>
      </c>
      <c r="N193" s="199">
        <v>300</v>
      </c>
      <c r="O193" s="199"/>
      <c r="P193" s="199"/>
      <c r="Q193" s="194">
        <v>32395949</v>
      </c>
      <c r="R193" s="194">
        <v>5690141</v>
      </c>
      <c r="S193" s="197">
        <v>45658</v>
      </c>
    </row>
    <row r="194" spans="1:19" x14ac:dyDescent="0.2">
      <c r="A194" s="192">
        <v>600027</v>
      </c>
      <c r="B194" s="3">
        <v>185</v>
      </c>
      <c r="C194" s="13" t="s">
        <v>73</v>
      </c>
      <c r="D194" s="13" t="s">
        <v>92</v>
      </c>
      <c r="E194" s="192">
        <v>2</v>
      </c>
      <c r="F194" s="13"/>
      <c r="G194" s="13" t="s">
        <v>108</v>
      </c>
      <c r="H194">
        <v>0.4</v>
      </c>
      <c r="I194" s="192"/>
      <c r="J194" s="192">
        <v>22</v>
      </c>
      <c r="K194" s="13" t="s">
        <v>112</v>
      </c>
      <c r="L194" s="13" t="s">
        <v>167</v>
      </c>
      <c r="M194" s="198" t="s">
        <v>165</v>
      </c>
      <c r="N194" s="3"/>
      <c r="O194" s="3"/>
      <c r="P194" s="3"/>
      <c r="Q194" s="192">
        <v>32395843</v>
      </c>
      <c r="R194" s="192">
        <v>5690181</v>
      </c>
      <c r="S194" s="193">
        <v>45658</v>
      </c>
    </row>
    <row r="195" spans="1:19" x14ac:dyDescent="0.2">
      <c r="A195" s="194">
        <v>600028</v>
      </c>
      <c r="B195" s="199">
        <v>230</v>
      </c>
      <c r="C195" s="196" t="s">
        <v>73</v>
      </c>
      <c r="D195" s="196" t="s">
        <v>92</v>
      </c>
      <c r="E195" s="194">
        <v>1</v>
      </c>
      <c r="F195" s="196"/>
      <c r="G195" s="196" t="s">
        <v>100</v>
      </c>
      <c r="H195" s="195">
        <v>1.1000000000000001</v>
      </c>
      <c r="I195" s="199">
        <v>20</v>
      </c>
      <c r="J195" s="194">
        <v>21</v>
      </c>
      <c r="K195" s="196" t="s">
        <v>112</v>
      </c>
      <c r="L195" s="196" t="s">
        <v>167</v>
      </c>
      <c r="M195" s="198" t="s">
        <v>165</v>
      </c>
      <c r="N195" s="199">
        <v>200</v>
      </c>
      <c r="O195" s="199"/>
      <c r="P195" s="199"/>
      <c r="Q195" s="194">
        <v>32395895</v>
      </c>
      <c r="R195" s="194">
        <v>5690379</v>
      </c>
      <c r="S195" s="197">
        <v>45658</v>
      </c>
    </row>
    <row r="196" spans="1:19" x14ac:dyDescent="0.2">
      <c r="A196" s="192">
        <v>600029</v>
      </c>
      <c r="B196" s="3">
        <v>265</v>
      </c>
      <c r="C196" s="13" t="s">
        <v>73</v>
      </c>
      <c r="D196" s="13" t="s">
        <v>92</v>
      </c>
      <c r="E196" s="192">
        <v>2</v>
      </c>
      <c r="F196" s="13"/>
      <c r="G196" s="13" t="s">
        <v>99</v>
      </c>
      <c r="H196">
        <v>0.9</v>
      </c>
      <c r="I196" s="192"/>
      <c r="J196" s="192">
        <v>22</v>
      </c>
      <c r="K196" s="13" t="s">
        <v>112</v>
      </c>
      <c r="L196" s="13" t="s">
        <v>167</v>
      </c>
      <c r="M196" s="198" t="s">
        <v>165</v>
      </c>
      <c r="N196" s="3"/>
      <c r="O196" s="3"/>
      <c r="P196" s="3"/>
      <c r="Q196" s="192">
        <v>32395781</v>
      </c>
      <c r="R196" s="192">
        <v>5690129</v>
      </c>
      <c r="S196" s="193">
        <v>45658</v>
      </c>
    </row>
    <row r="197" spans="1:19" x14ac:dyDescent="0.2">
      <c r="A197" s="194">
        <v>600030</v>
      </c>
      <c r="B197" s="199">
        <v>310</v>
      </c>
      <c r="C197" s="196" t="s">
        <v>73</v>
      </c>
      <c r="D197" s="196" t="s">
        <v>92</v>
      </c>
      <c r="E197" s="194">
        <v>1</v>
      </c>
      <c r="F197" s="196"/>
      <c r="G197" s="196" t="s">
        <v>99</v>
      </c>
      <c r="H197" s="195">
        <v>0.7</v>
      </c>
      <c r="I197" s="199">
        <v>25</v>
      </c>
      <c r="J197" s="194">
        <v>26</v>
      </c>
      <c r="K197" s="196" t="s">
        <v>112</v>
      </c>
      <c r="L197" s="196" t="s">
        <v>167</v>
      </c>
      <c r="M197" s="198" t="s">
        <v>165</v>
      </c>
      <c r="N197" s="199">
        <v>800</v>
      </c>
      <c r="O197" s="199"/>
      <c r="P197" s="199"/>
      <c r="Q197" s="194">
        <v>32395583</v>
      </c>
      <c r="R197" s="194">
        <v>5690148</v>
      </c>
      <c r="S197" s="197">
        <v>45658</v>
      </c>
    </row>
    <row r="198" spans="1:19" x14ac:dyDescent="0.2">
      <c r="A198" s="192">
        <v>600031</v>
      </c>
      <c r="B198" s="3">
        <v>320</v>
      </c>
      <c r="C198" s="13" t="s">
        <v>73</v>
      </c>
      <c r="D198" s="13" t="s">
        <v>92</v>
      </c>
      <c r="E198" s="192">
        <v>1</v>
      </c>
      <c r="F198" s="13"/>
      <c r="G198" s="13" t="s">
        <v>99</v>
      </c>
      <c r="H198">
        <v>0.5</v>
      </c>
      <c r="I198" s="192">
        <v>30</v>
      </c>
      <c r="J198" s="192">
        <v>27</v>
      </c>
      <c r="K198" s="13" t="s">
        <v>112</v>
      </c>
      <c r="L198" s="13" t="s">
        <v>167</v>
      </c>
      <c r="M198" s="198" t="s">
        <v>165</v>
      </c>
      <c r="N198" s="3">
        <v>800</v>
      </c>
      <c r="O198" s="3"/>
      <c r="P198" s="3"/>
      <c r="Q198" s="192">
        <v>32395719</v>
      </c>
      <c r="R198" s="192">
        <v>5689851</v>
      </c>
      <c r="S198" s="193">
        <v>45658</v>
      </c>
    </row>
    <row r="199" spans="1:19" x14ac:dyDescent="0.2">
      <c r="A199" s="194">
        <v>600032</v>
      </c>
      <c r="B199" s="199">
        <v>260</v>
      </c>
      <c r="C199" s="196" t="s">
        <v>73</v>
      </c>
      <c r="D199" s="196" t="s">
        <v>92</v>
      </c>
      <c r="E199" s="194">
        <v>1</v>
      </c>
      <c r="F199" s="196"/>
      <c r="G199" s="196" t="s">
        <v>99</v>
      </c>
      <c r="H199" s="195">
        <v>0.7</v>
      </c>
      <c r="I199" s="194">
        <v>25</v>
      </c>
      <c r="J199" s="194">
        <v>24</v>
      </c>
      <c r="K199" s="196" t="s">
        <v>112</v>
      </c>
      <c r="L199" s="196" t="s">
        <v>167</v>
      </c>
      <c r="M199" s="198" t="s">
        <v>165</v>
      </c>
      <c r="N199" s="199">
        <v>500</v>
      </c>
      <c r="O199" s="199"/>
      <c r="P199" s="199"/>
      <c r="Q199" s="194">
        <v>32395395</v>
      </c>
      <c r="R199" s="194">
        <v>5690105</v>
      </c>
      <c r="S199" s="197">
        <v>45658</v>
      </c>
    </row>
    <row r="200" spans="1:19" x14ac:dyDescent="0.2">
      <c r="A200" s="192">
        <v>600033</v>
      </c>
      <c r="B200" s="3">
        <v>270</v>
      </c>
      <c r="C200" s="13" t="s">
        <v>73</v>
      </c>
      <c r="D200" s="13" t="s">
        <v>92</v>
      </c>
      <c r="E200" s="192">
        <v>1</v>
      </c>
      <c r="F200" s="13"/>
      <c r="G200" s="13" t="s">
        <v>107</v>
      </c>
      <c r="H200">
        <v>0.6</v>
      </c>
      <c r="I200" s="192">
        <v>20</v>
      </c>
      <c r="J200" s="192">
        <v>23</v>
      </c>
      <c r="K200" s="13" t="s">
        <v>112</v>
      </c>
      <c r="L200" s="13" t="s">
        <v>167</v>
      </c>
      <c r="M200" s="198" t="s">
        <v>165</v>
      </c>
      <c r="N200" s="3">
        <v>300</v>
      </c>
      <c r="O200" s="3"/>
      <c r="P200" s="3"/>
      <c r="Q200" s="192">
        <v>32395183</v>
      </c>
      <c r="R200" s="192">
        <v>5689949</v>
      </c>
      <c r="S200" s="193">
        <v>45658</v>
      </c>
    </row>
    <row r="201" spans="1:19" x14ac:dyDescent="0.2">
      <c r="A201" s="194">
        <v>600034</v>
      </c>
      <c r="B201" s="199">
        <v>210</v>
      </c>
      <c r="C201" s="196" t="s">
        <v>73</v>
      </c>
      <c r="D201" s="196" t="s">
        <v>92</v>
      </c>
      <c r="E201" s="194">
        <v>1</v>
      </c>
      <c r="F201" s="196"/>
      <c r="G201" s="196" t="s">
        <v>99</v>
      </c>
      <c r="H201" s="195">
        <v>0.8</v>
      </c>
      <c r="I201" s="194">
        <v>20</v>
      </c>
      <c r="J201" s="194">
        <v>20</v>
      </c>
      <c r="K201" s="196" t="s">
        <v>112</v>
      </c>
      <c r="L201" s="196" t="s">
        <v>167</v>
      </c>
      <c r="M201" s="198" t="s">
        <v>165</v>
      </c>
      <c r="N201" s="199">
        <v>300</v>
      </c>
      <c r="O201" s="199"/>
      <c r="P201" s="199"/>
      <c r="Q201" s="194">
        <v>32394853</v>
      </c>
      <c r="R201" s="194">
        <v>5690186</v>
      </c>
      <c r="S201" s="197">
        <v>45658</v>
      </c>
    </row>
    <row r="202" spans="1:19" x14ac:dyDescent="0.2">
      <c r="A202" s="192">
        <v>600035</v>
      </c>
      <c r="B202" s="3">
        <v>265</v>
      </c>
      <c r="C202" s="13" t="s">
        <v>73</v>
      </c>
      <c r="D202" s="13" t="s">
        <v>92</v>
      </c>
      <c r="E202" s="192">
        <v>1</v>
      </c>
      <c r="F202" s="13"/>
      <c r="G202" s="13" t="s">
        <v>99</v>
      </c>
      <c r="H202">
        <v>0.4</v>
      </c>
      <c r="I202" s="192">
        <v>30</v>
      </c>
      <c r="J202" s="192">
        <v>23</v>
      </c>
      <c r="K202" s="13" t="s">
        <v>112</v>
      </c>
      <c r="L202" s="13" t="s">
        <v>167</v>
      </c>
      <c r="M202" s="198" t="s">
        <v>165</v>
      </c>
      <c r="N202" s="3">
        <v>800</v>
      </c>
      <c r="O202" s="3"/>
      <c r="P202" s="3"/>
      <c r="Q202" s="192">
        <v>32395101</v>
      </c>
      <c r="R202" s="192">
        <v>5690279</v>
      </c>
      <c r="S202" s="193">
        <v>45658</v>
      </c>
    </row>
    <row r="203" spans="1:19" x14ac:dyDescent="0.2">
      <c r="A203" s="194">
        <v>600036</v>
      </c>
      <c r="B203" s="199">
        <v>175</v>
      </c>
      <c r="C203" s="196" t="s">
        <v>73</v>
      </c>
      <c r="D203" s="196" t="s">
        <v>92</v>
      </c>
      <c r="E203" s="194">
        <v>2</v>
      </c>
      <c r="F203" s="196"/>
      <c r="G203" s="196" t="s">
        <v>80</v>
      </c>
      <c r="H203" s="195">
        <v>1</v>
      </c>
      <c r="I203" s="194"/>
      <c r="J203" s="194">
        <v>19</v>
      </c>
      <c r="K203" s="196" t="s">
        <v>112</v>
      </c>
      <c r="L203" s="196" t="s">
        <v>167</v>
      </c>
      <c r="M203" s="198" t="s">
        <v>165</v>
      </c>
      <c r="N203" s="199"/>
      <c r="O203" s="199"/>
      <c r="P203" s="199"/>
      <c r="Q203" s="194">
        <v>32394773</v>
      </c>
      <c r="R203" s="194">
        <v>5690124</v>
      </c>
      <c r="S203" s="197">
        <v>45658</v>
      </c>
    </row>
    <row r="204" spans="1:19" x14ac:dyDescent="0.2">
      <c r="A204" s="192">
        <v>600037</v>
      </c>
      <c r="B204" s="3">
        <v>125</v>
      </c>
      <c r="C204" s="13" t="s">
        <v>73</v>
      </c>
      <c r="D204" s="13" t="s">
        <v>97</v>
      </c>
      <c r="E204" s="192">
        <v>3</v>
      </c>
      <c r="F204" s="13"/>
      <c r="H204" t="s">
        <v>159</v>
      </c>
      <c r="I204" s="3"/>
      <c r="J204" s="192"/>
      <c r="K204" s="13" t="s">
        <v>112</v>
      </c>
      <c r="L204" s="13" t="s">
        <v>167</v>
      </c>
      <c r="M204" s="198" t="s">
        <v>165</v>
      </c>
      <c r="N204" s="3">
        <v>25000</v>
      </c>
      <c r="O204" s="3"/>
      <c r="P204" s="3"/>
      <c r="Q204" s="192">
        <v>32394532</v>
      </c>
      <c r="R204" s="192">
        <v>5690220</v>
      </c>
      <c r="S204" s="193">
        <v>45658</v>
      </c>
    </row>
    <row r="205" spans="1:19" x14ac:dyDescent="0.2">
      <c r="A205" s="194">
        <v>600038</v>
      </c>
      <c r="B205" s="199">
        <v>0.9</v>
      </c>
      <c r="C205" s="196" t="s">
        <v>105</v>
      </c>
      <c r="D205" s="196" t="s">
        <v>111</v>
      </c>
      <c r="E205" s="194">
        <v>4</v>
      </c>
      <c r="F205" s="196"/>
      <c r="G205" s="196"/>
      <c r="H205" s="195" t="s">
        <v>159</v>
      </c>
      <c r="I205" s="199"/>
      <c r="J205" s="199"/>
      <c r="K205" s="196" t="s">
        <v>112</v>
      </c>
      <c r="L205" s="196" t="s">
        <v>167</v>
      </c>
      <c r="M205" s="198" t="s">
        <v>165</v>
      </c>
      <c r="N205" s="199"/>
      <c r="O205" s="199"/>
      <c r="P205" s="199"/>
      <c r="Q205" s="194">
        <v>32395965</v>
      </c>
      <c r="R205" s="194">
        <v>5690685</v>
      </c>
      <c r="S205" s="197">
        <v>45658</v>
      </c>
    </row>
    <row r="206" spans="1:19" x14ac:dyDescent="0.2">
      <c r="A206" s="192">
        <v>600039</v>
      </c>
      <c r="B206" s="3">
        <v>0.7</v>
      </c>
      <c r="C206" s="13" t="s">
        <v>105</v>
      </c>
      <c r="D206" s="13" t="s">
        <v>111</v>
      </c>
      <c r="E206" s="192">
        <v>4</v>
      </c>
      <c r="F206" s="13"/>
      <c r="H206" t="s">
        <v>159</v>
      </c>
      <c r="I206" s="3"/>
      <c r="J206" s="3"/>
      <c r="K206" s="13" t="s">
        <v>112</v>
      </c>
      <c r="L206" s="13" t="s">
        <v>167</v>
      </c>
      <c r="M206" s="198" t="s">
        <v>165</v>
      </c>
      <c r="N206" s="3"/>
      <c r="O206" s="3"/>
      <c r="P206" s="3"/>
      <c r="Q206" s="192">
        <v>32395335</v>
      </c>
      <c r="R206" s="192">
        <v>5689720</v>
      </c>
      <c r="S206" s="193">
        <v>45658</v>
      </c>
    </row>
    <row r="207" spans="1:19" x14ac:dyDescent="0.2">
      <c r="A207" s="194">
        <v>600040</v>
      </c>
      <c r="B207" s="199">
        <v>0.9</v>
      </c>
      <c r="C207" s="196" t="s">
        <v>105</v>
      </c>
      <c r="D207" s="196" t="s">
        <v>111</v>
      </c>
      <c r="E207" s="194">
        <v>4</v>
      </c>
      <c r="F207" s="196"/>
      <c r="G207" s="196"/>
      <c r="H207" s="195" t="s">
        <v>159</v>
      </c>
      <c r="I207" s="199"/>
      <c r="J207" s="199"/>
      <c r="K207" s="196" t="s">
        <v>112</v>
      </c>
      <c r="L207" s="196" t="s">
        <v>167</v>
      </c>
      <c r="M207" s="198" t="s">
        <v>165</v>
      </c>
      <c r="N207" s="199"/>
      <c r="O207" s="199"/>
      <c r="P207" s="199"/>
      <c r="Q207" s="194">
        <v>32396485</v>
      </c>
      <c r="R207" s="194">
        <v>5690924</v>
      </c>
      <c r="S207" s="197">
        <v>45658</v>
      </c>
    </row>
    <row r="208" spans="1:19" x14ac:dyDescent="0.2">
      <c r="A208" s="192">
        <v>600041</v>
      </c>
      <c r="B208" s="3">
        <v>65</v>
      </c>
      <c r="C208" s="13" t="s">
        <v>93</v>
      </c>
      <c r="D208" s="13" t="s">
        <v>94</v>
      </c>
      <c r="E208" s="192">
        <v>7</v>
      </c>
      <c r="F208" s="13"/>
      <c r="H208" t="s">
        <v>159</v>
      </c>
      <c r="I208" s="3"/>
      <c r="J208" s="3"/>
      <c r="K208" s="13" t="s">
        <v>112</v>
      </c>
      <c r="L208" s="13" t="s">
        <v>167</v>
      </c>
      <c r="M208" s="198" t="s">
        <v>165</v>
      </c>
      <c r="N208" s="3"/>
      <c r="O208" s="3"/>
      <c r="P208" s="3"/>
      <c r="Q208" s="192">
        <v>32396018</v>
      </c>
      <c r="R208" s="192">
        <v>5690320</v>
      </c>
      <c r="S208" s="193">
        <v>45658</v>
      </c>
    </row>
    <row r="209" spans="1:19" x14ac:dyDescent="0.2">
      <c r="A209" s="194">
        <v>600042</v>
      </c>
      <c r="B209" s="199">
        <v>115</v>
      </c>
      <c r="C209" s="196" t="s">
        <v>73</v>
      </c>
      <c r="D209" s="196" t="s">
        <v>92</v>
      </c>
      <c r="E209" s="194">
        <v>2</v>
      </c>
      <c r="F209" s="196"/>
      <c r="G209" s="196" t="s">
        <v>100</v>
      </c>
      <c r="H209" s="195">
        <v>0.4</v>
      </c>
      <c r="I209" s="199"/>
      <c r="J209" s="199">
        <v>17</v>
      </c>
      <c r="K209" s="196" t="s">
        <v>112</v>
      </c>
      <c r="L209" s="196" t="s">
        <v>167</v>
      </c>
      <c r="M209" s="198" t="s">
        <v>165</v>
      </c>
      <c r="N209" s="199"/>
      <c r="O209" s="199"/>
      <c r="P209" s="199"/>
      <c r="Q209" s="194">
        <v>32396485</v>
      </c>
      <c r="R209" s="194">
        <v>5691160</v>
      </c>
      <c r="S209" s="197">
        <v>45658</v>
      </c>
    </row>
    <row r="210" spans="1:19" x14ac:dyDescent="0.2">
      <c r="A210" s="192">
        <v>600043</v>
      </c>
      <c r="B210" s="3">
        <v>240</v>
      </c>
      <c r="C210" s="13" t="s">
        <v>73</v>
      </c>
      <c r="D210" s="13" t="s">
        <v>92</v>
      </c>
      <c r="E210" s="192">
        <v>1</v>
      </c>
      <c r="F210" s="13"/>
      <c r="G210" s="13" t="s">
        <v>100</v>
      </c>
      <c r="H210">
        <v>0.6</v>
      </c>
      <c r="I210" s="3">
        <v>25</v>
      </c>
      <c r="J210" s="192">
        <v>23</v>
      </c>
      <c r="K210" s="13" t="s">
        <v>112</v>
      </c>
      <c r="L210" s="13" t="s">
        <v>167</v>
      </c>
      <c r="M210" s="198" t="s">
        <v>165</v>
      </c>
      <c r="N210" s="3">
        <v>500</v>
      </c>
      <c r="O210" s="3"/>
      <c r="P210" s="3"/>
      <c r="Q210" s="192">
        <v>32396919</v>
      </c>
      <c r="R210" s="192">
        <v>5689939</v>
      </c>
      <c r="S210" s="193">
        <v>45658</v>
      </c>
    </row>
    <row r="211" spans="1:19" x14ac:dyDescent="0.2">
      <c r="A211" s="194">
        <v>600044</v>
      </c>
      <c r="B211" s="199">
        <v>15</v>
      </c>
      <c r="C211" s="196" t="s">
        <v>93</v>
      </c>
      <c r="D211" s="196" t="s">
        <v>94</v>
      </c>
      <c r="E211" s="194">
        <v>7</v>
      </c>
      <c r="F211" s="196"/>
      <c r="G211" s="196"/>
      <c r="H211" s="195" t="s">
        <v>159</v>
      </c>
      <c r="I211" s="194"/>
      <c r="J211" s="194"/>
      <c r="K211" s="196" t="s">
        <v>112</v>
      </c>
      <c r="L211" s="196" t="s">
        <v>167</v>
      </c>
      <c r="M211" s="198" t="s">
        <v>165</v>
      </c>
      <c r="N211" s="199"/>
      <c r="O211" s="199"/>
      <c r="P211" s="199"/>
      <c r="Q211" s="194">
        <v>32396101</v>
      </c>
      <c r="R211" s="194">
        <v>5690198</v>
      </c>
      <c r="S211" s="197">
        <v>45658</v>
      </c>
    </row>
    <row r="212" spans="1:19" x14ac:dyDescent="0.2">
      <c r="A212" s="192">
        <v>600045</v>
      </c>
      <c r="B212" s="3">
        <v>100</v>
      </c>
      <c r="C212" s="13" t="s">
        <v>137</v>
      </c>
      <c r="D212" s="13" t="s">
        <v>92</v>
      </c>
      <c r="E212" s="192">
        <v>1</v>
      </c>
      <c r="F212" s="13"/>
      <c r="G212" s="13" t="s">
        <v>100</v>
      </c>
      <c r="H212" t="s">
        <v>159</v>
      </c>
      <c r="I212" s="3"/>
      <c r="J212" s="3"/>
      <c r="K212" s="13" t="s">
        <v>112</v>
      </c>
      <c r="L212" s="13" t="s">
        <v>167</v>
      </c>
      <c r="M212" s="198" t="s">
        <v>165</v>
      </c>
      <c r="N212" s="3"/>
      <c r="O212" s="3"/>
      <c r="P212" s="3"/>
      <c r="Q212" s="192">
        <v>32396076</v>
      </c>
      <c r="R212" s="192">
        <v>5690609</v>
      </c>
      <c r="S212" s="193">
        <v>45658</v>
      </c>
    </row>
    <row r="213" spans="1:19" x14ac:dyDescent="0.2">
      <c r="A213" s="194">
        <v>600046</v>
      </c>
      <c r="B213" s="199">
        <v>300</v>
      </c>
      <c r="C213" s="196" t="s">
        <v>73</v>
      </c>
      <c r="D213" s="196" t="s">
        <v>92</v>
      </c>
      <c r="E213" s="194">
        <v>1</v>
      </c>
      <c r="F213" s="196"/>
      <c r="G213" s="196" t="s">
        <v>99</v>
      </c>
      <c r="H213" s="195" t="s">
        <v>159</v>
      </c>
      <c r="I213" s="199"/>
      <c r="J213" s="199">
        <v>25</v>
      </c>
      <c r="K213" s="196" t="s">
        <v>112</v>
      </c>
      <c r="L213" s="196" t="s">
        <v>167</v>
      </c>
      <c r="M213" s="198">
        <v>0.30000001192100001</v>
      </c>
      <c r="N213" s="199">
        <v>500</v>
      </c>
      <c r="O213" s="199"/>
      <c r="P213" s="199"/>
      <c r="Q213" s="194">
        <v>32395921</v>
      </c>
      <c r="R213" s="194">
        <v>5690864</v>
      </c>
      <c r="S213" s="197">
        <v>45658</v>
      </c>
    </row>
    <row r="214" spans="1:19" x14ac:dyDescent="0.2">
      <c r="A214" s="192">
        <v>600047</v>
      </c>
      <c r="B214" s="3">
        <v>85</v>
      </c>
      <c r="C214" s="13" t="s">
        <v>73</v>
      </c>
      <c r="D214" s="13" t="s">
        <v>92</v>
      </c>
      <c r="E214" s="192">
        <v>6</v>
      </c>
      <c r="F214" s="13" t="s">
        <v>119</v>
      </c>
      <c r="G214" s="13" t="s">
        <v>99</v>
      </c>
      <c r="H214" t="s">
        <v>159</v>
      </c>
      <c r="I214" s="3"/>
      <c r="J214" s="192"/>
      <c r="K214" s="13" t="s">
        <v>112</v>
      </c>
      <c r="L214" s="13" t="s">
        <v>167</v>
      </c>
      <c r="M214" s="198" t="s">
        <v>165</v>
      </c>
      <c r="N214" s="3">
        <v>1000</v>
      </c>
      <c r="O214" s="3"/>
      <c r="P214" s="3"/>
      <c r="Q214" s="192">
        <v>32396024</v>
      </c>
      <c r="R214" s="192">
        <v>5690786</v>
      </c>
      <c r="S214" s="193">
        <v>45658</v>
      </c>
    </row>
    <row r="215" spans="1:19" x14ac:dyDescent="0.2">
      <c r="A215" s="194">
        <v>600048</v>
      </c>
      <c r="B215" s="199">
        <v>85</v>
      </c>
      <c r="C215" s="196" t="s">
        <v>73</v>
      </c>
      <c r="D215" s="196" t="s">
        <v>92</v>
      </c>
      <c r="E215" s="194">
        <v>6</v>
      </c>
      <c r="F215" s="196" t="s">
        <v>119</v>
      </c>
      <c r="G215" s="196" t="s">
        <v>99</v>
      </c>
      <c r="H215" s="195" t="s">
        <v>159</v>
      </c>
      <c r="I215" s="199"/>
      <c r="J215" s="199"/>
      <c r="K215" s="196" t="s">
        <v>112</v>
      </c>
      <c r="L215" s="196" t="s">
        <v>167</v>
      </c>
      <c r="M215" s="198" t="s">
        <v>165</v>
      </c>
      <c r="N215" s="199">
        <v>1000</v>
      </c>
      <c r="O215" s="199"/>
      <c r="P215" s="199"/>
      <c r="Q215" s="194">
        <v>32396435</v>
      </c>
      <c r="R215" s="194">
        <v>5691013</v>
      </c>
      <c r="S215" s="197">
        <v>45658</v>
      </c>
    </row>
    <row r="216" spans="1:19" x14ac:dyDescent="0.2">
      <c r="A216" s="192">
        <v>600049</v>
      </c>
      <c r="B216" s="3">
        <v>265</v>
      </c>
      <c r="C216" s="13" t="s">
        <v>73</v>
      </c>
      <c r="D216" s="13" t="s">
        <v>92</v>
      </c>
      <c r="E216" s="192">
        <v>1</v>
      </c>
      <c r="F216" s="13"/>
      <c r="G216" s="13" t="s">
        <v>99</v>
      </c>
      <c r="H216">
        <v>0.7</v>
      </c>
      <c r="I216" s="3">
        <v>25</v>
      </c>
      <c r="J216" s="3">
        <v>23</v>
      </c>
      <c r="K216" s="13" t="s">
        <v>112</v>
      </c>
      <c r="L216" s="13" t="s">
        <v>167</v>
      </c>
      <c r="M216" s="198" t="s">
        <v>165</v>
      </c>
      <c r="N216" s="3">
        <v>700</v>
      </c>
      <c r="O216" s="3"/>
      <c r="P216" s="3"/>
      <c r="Q216" s="192">
        <v>32396003</v>
      </c>
      <c r="R216" s="192">
        <v>5690905</v>
      </c>
      <c r="S216" s="193">
        <v>45658</v>
      </c>
    </row>
    <row r="217" spans="1:19" x14ac:dyDescent="0.2">
      <c r="A217" s="194">
        <v>700001</v>
      </c>
      <c r="B217" s="199">
        <v>45</v>
      </c>
      <c r="C217" s="196" t="s">
        <v>73</v>
      </c>
      <c r="D217" s="196" t="s">
        <v>96</v>
      </c>
      <c r="E217" s="194">
        <v>3</v>
      </c>
      <c r="F217" s="196"/>
      <c r="G217" s="196"/>
      <c r="H217" s="195" t="s">
        <v>159</v>
      </c>
      <c r="I217" s="194"/>
      <c r="J217" s="194"/>
      <c r="K217" s="196" t="s">
        <v>115</v>
      </c>
      <c r="L217" s="196" t="s">
        <v>167</v>
      </c>
      <c r="M217" s="198" t="s">
        <v>165</v>
      </c>
      <c r="N217" s="199">
        <v>10000</v>
      </c>
      <c r="O217" s="199"/>
      <c r="P217" s="199"/>
      <c r="Q217" s="194">
        <v>32394993</v>
      </c>
      <c r="R217" s="194">
        <v>5689664</v>
      </c>
      <c r="S217" s="197">
        <v>45658</v>
      </c>
    </row>
    <row r="218" spans="1:19" x14ac:dyDescent="0.2">
      <c r="A218" s="192">
        <v>700002</v>
      </c>
      <c r="B218" s="3">
        <v>140</v>
      </c>
      <c r="C218" s="13" t="s">
        <v>73</v>
      </c>
      <c r="D218" s="13" t="s">
        <v>79</v>
      </c>
      <c r="E218" s="192">
        <v>2</v>
      </c>
      <c r="F218" s="13"/>
      <c r="G218" s="13" t="s">
        <v>91</v>
      </c>
      <c r="H218">
        <v>2.4</v>
      </c>
      <c r="I218" s="3"/>
      <c r="J218" s="3">
        <v>14</v>
      </c>
      <c r="K218" s="13" t="s">
        <v>115</v>
      </c>
      <c r="L218" s="13" t="s">
        <v>167</v>
      </c>
      <c r="M218" s="198" t="s">
        <v>165</v>
      </c>
      <c r="N218" s="3"/>
      <c r="O218" s="3"/>
      <c r="P218" s="3"/>
      <c r="Q218" s="192">
        <v>32394724</v>
      </c>
      <c r="R218" s="192">
        <v>5689609</v>
      </c>
      <c r="S218" s="193">
        <v>45658</v>
      </c>
    </row>
    <row r="219" spans="1:19" x14ac:dyDescent="0.2">
      <c r="A219" s="194">
        <v>700003</v>
      </c>
      <c r="B219" s="199">
        <v>145</v>
      </c>
      <c r="C219" s="196" t="s">
        <v>73</v>
      </c>
      <c r="D219" s="196" t="s">
        <v>92</v>
      </c>
      <c r="E219" s="194">
        <v>2</v>
      </c>
      <c r="F219" s="196"/>
      <c r="G219" s="196" t="s">
        <v>91</v>
      </c>
      <c r="H219" s="195">
        <v>2.2000000000000002</v>
      </c>
      <c r="I219" s="199"/>
      <c r="J219" s="194">
        <v>15</v>
      </c>
      <c r="K219" s="196" t="s">
        <v>115</v>
      </c>
      <c r="L219" s="196" t="s">
        <v>167</v>
      </c>
      <c r="M219" s="198" t="s">
        <v>165</v>
      </c>
      <c r="N219" s="199"/>
      <c r="O219" s="199"/>
      <c r="P219" s="199"/>
      <c r="Q219" s="194">
        <v>32394622</v>
      </c>
      <c r="R219" s="194">
        <v>5689530</v>
      </c>
      <c r="S219" s="197">
        <v>45658</v>
      </c>
    </row>
    <row r="220" spans="1:19" x14ac:dyDescent="0.2">
      <c r="A220" s="192">
        <v>700004</v>
      </c>
      <c r="B220" s="3">
        <v>150</v>
      </c>
      <c r="C220" s="13" t="s">
        <v>73</v>
      </c>
      <c r="D220" s="13" t="s">
        <v>92</v>
      </c>
      <c r="E220" s="192">
        <v>2</v>
      </c>
      <c r="F220" s="13"/>
      <c r="G220" s="13" t="s">
        <v>84</v>
      </c>
      <c r="H220">
        <v>0.8</v>
      </c>
      <c r="I220" s="3"/>
      <c r="J220" s="192">
        <v>18</v>
      </c>
      <c r="K220" s="13" t="s">
        <v>115</v>
      </c>
      <c r="L220" s="13" t="s">
        <v>167</v>
      </c>
      <c r="M220" s="198" t="s">
        <v>165</v>
      </c>
      <c r="N220" s="3"/>
      <c r="O220" s="3"/>
      <c r="P220" s="3"/>
      <c r="Q220" s="192">
        <v>32394784</v>
      </c>
      <c r="R220" s="192">
        <v>5689448</v>
      </c>
      <c r="S220" s="193">
        <v>45658</v>
      </c>
    </row>
    <row r="221" spans="1:19" x14ac:dyDescent="0.2">
      <c r="A221" s="194">
        <v>700005</v>
      </c>
      <c r="B221" s="199">
        <v>165</v>
      </c>
      <c r="C221" s="196" t="s">
        <v>73</v>
      </c>
      <c r="D221" s="196" t="s">
        <v>92</v>
      </c>
      <c r="E221" s="194">
        <v>1</v>
      </c>
      <c r="F221" s="196"/>
      <c r="G221" s="196" t="s">
        <v>100</v>
      </c>
      <c r="H221" s="195">
        <v>0.8</v>
      </c>
      <c r="I221" s="199">
        <v>25</v>
      </c>
      <c r="J221" s="194">
        <v>21</v>
      </c>
      <c r="K221" s="196" t="s">
        <v>115</v>
      </c>
      <c r="L221" s="196" t="s">
        <v>167</v>
      </c>
      <c r="M221" s="198" t="s">
        <v>165</v>
      </c>
      <c r="N221" s="199">
        <v>500</v>
      </c>
      <c r="O221" s="199"/>
      <c r="P221" s="199"/>
      <c r="Q221" s="194">
        <v>32394533</v>
      </c>
      <c r="R221" s="194">
        <v>5689433</v>
      </c>
      <c r="S221" s="197">
        <v>45658</v>
      </c>
    </row>
    <row r="222" spans="1:19" x14ac:dyDescent="0.2">
      <c r="A222" s="192">
        <v>700006</v>
      </c>
      <c r="B222" s="3">
        <v>175</v>
      </c>
      <c r="C222" s="13" t="s">
        <v>73</v>
      </c>
      <c r="D222" s="13" t="s">
        <v>92</v>
      </c>
      <c r="E222" s="192">
        <v>1</v>
      </c>
      <c r="F222" s="13"/>
      <c r="G222" s="13" t="s">
        <v>107</v>
      </c>
      <c r="H222">
        <v>0.4</v>
      </c>
      <c r="I222" s="192">
        <v>25</v>
      </c>
      <c r="J222" s="192">
        <v>23</v>
      </c>
      <c r="K222" s="13" t="s">
        <v>115</v>
      </c>
      <c r="L222" s="13" t="s">
        <v>167</v>
      </c>
      <c r="M222" s="198" t="s">
        <v>165</v>
      </c>
      <c r="N222" s="3">
        <v>700</v>
      </c>
      <c r="O222" s="3"/>
      <c r="P222" s="3"/>
      <c r="Q222" s="192">
        <v>32394702</v>
      </c>
      <c r="R222" s="192">
        <v>5689281</v>
      </c>
      <c r="S222" s="193">
        <v>45658</v>
      </c>
    </row>
    <row r="223" spans="1:19" x14ac:dyDescent="0.2">
      <c r="A223" s="194">
        <v>700007</v>
      </c>
      <c r="B223" s="199">
        <v>175</v>
      </c>
      <c r="C223" s="196" t="s">
        <v>73</v>
      </c>
      <c r="D223" s="196" t="s">
        <v>92</v>
      </c>
      <c r="E223" s="194">
        <v>1</v>
      </c>
      <c r="F223" s="196"/>
      <c r="G223" s="196" t="s">
        <v>99</v>
      </c>
      <c r="H223" s="195">
        <v>0.6</v>
      </c>
      <c r="I223" s="194">
        <v>25</v>
      </c>
      <c r="J223" s="194">
        <v>21</v>
      </c>
      <c r="K223" s="196" t="s">
        <v>115</v>
      </c>
      <c r="L223" s="196" t="s">
        <v>167</v>
      </c>
      <c r="M223" s="198" t="s">
        <v>165</v>
      </c>
      <c r="N223" s="199">
        <v>700</v>
      </c>
      <c r="O223" s="199"/>
      <c r="P223" s="199"/>
      <c r="Q223" s="194">
        <v>32394582</v>
      </c>
      <c r="R223" s="194">
        <v>5689151</v>
      </c>
      <c r="S223" s="197">
        <v>45658</v>
      </c>
    </row>
    <row r="224" spans="1:19" x14ac:dyDescent="0.2">
      <c r="A224" s="192">
        <v>700008</v>
      </c>
      <c r="B224" s="3">
        <v>130</v>
      </c>
      <c r="C224" s="13" t="s">
        <v>73</v>
      </c>
      <c r="D224" s="13" t="s">
        <v>79</v>
      </c>
      <c r="E224" s="192">
        <v>2</v>
      </c>
      <c r="F224" s="13"/>
      <c r="G224" s="13" t="s">
        <v>81</v>
      </c>
      <c r="H224">
        <v>1.6</v>
      </c>
      <c r="I224" s="192"/>
      <c r="J224" s="192">
        <v>15</v>
      </c>
      <c r="K224" s="13" t="s">
        <v>115</v>
      </c>
      <c r="L224" s="13" t="s">
        <v>167</v>
      </c>
      <c r="M224" s="198" t="s">
        <v>165</v>
      </c>
      <c r="N224" s="3"/>
      <c r="O224" s="3"/>
      <c r="P224" s="3"/>
      <c r="Q224" s="192">
        <v>32395063</v>
      </c>
      <c r="R224" s="192">
        <v>5689296</v>
      </c>
      <c r="S224" s="193">
        <v>45658</v>
      </c>
    </row>
    <row r="225" spans="1:19" x14ac:dyDescent="0.2">
      <c r="A225" s="194">
        <v>700009</v>
      </c>
      <c r="B225" s="199">
        <v>165</v>
      </c>
      <c r="C225" s="196" t="s">
        <v>73</v>
      </c>
      <c r="D225" s="196" t="s">
        <v>79</v>
      </c>
      <c r="E225" s="194">
        <v>2</v>
      </c>
      <c r="F225" s="196"/>
      <c r="G225" s="196" t="s">
        <v>81</v>
      </c>
      <c r="H225" s="195">
        <v>2.6</v>
      </c>
      <c r="I225" s="199"/>
      <c r="J225" s="194">
        <v>15</v>
      </c>
      <c r="K225" s="196" t="s">
        <v>115</v>
      </c>
      <c r="L225" s="196" t="s">
        <v>167</v>
      </c>
      <c r="M225" s="198" t="s">
        <v>165</v>
      </c>
      <c r="N225" s="199"/>
      <c r="O225" s="199"/>
      <c r="P225" s="199"/>
      <c r="Q225" s="194">
        <v>32395076</v>
      </c>
      <c r="R225" s="194">
        <v>5689496</v>
      </c>
      <c r="S225" s="197">
        <v>45658</v>
      </c>
    </row>
    <row r="226" spans="1:19" x14ac:dyDescent="0.2">
      <c r="A226" s="192">
        <v>700010</v>
      </c>
      <c r="B226" s="3">
        <v>190</v>
      </c>
      <c r="C226" s="13" t="s">
        <v>73</v>
      </c>
      <c r="D226" s="13" t="s">
        <v>74</v>
      </c>
      <c r="E226" s="192">
        <v>2</v>
      </c>
      <c r="F226" s="13"/>
      <c r="G226" s="13" t="s">
        <v>116</v>
      </c>
      <c r="H226">
        <v>1.4</v>
      </c>
      <c r="I226" s="3"/>
      <c r="J226" s="192"/>
      <c r="K226" s="13" t="s">
        <v>115</v>
      </c>
      <c r="L226" s="13" t="s">
        <v>167</v>
      </c>
      <c r="M226" s="198" t="s">
        <v>165</v>
      </c>
      <c r="N226" s="3"/>
      <c r="O226" s="3"/>
      <c r="P226" s="3"/>
      <c r="Q226" s="192">
        <v>32395127</v>
      </c>
      <c r="R226" s="192">
        <v>5689529</v>
      </c>
      <c r="S226" s="193">
        <v>45658</v>
      </c>
    </row>
    <row r="227" spans="1:19" x14ac:dyDescent="0.2">
      <c r="A227" s="194">
        <v>700011</v>
      </c>
      <c r="B227" s="199">
        <v>140</v>
      </c>
      <c r="C227" s="196" t="s">
        <v>73</v>
      </c>
      <c r="D227" s="196" t="s">
        <v>92</v>
      </c>
      <c r="E227" s="194">
        <v>2</v>
      </c>
      <c r="F227" s="196"/>
      <c r="G227" s="196" t="s">
        <v>117</v>
      </c>
      <c r="H227" s="195">
        <v>1.2</v>
      </c>
      <c r="I227" s="199"/>
      <c r="J227" s="199">
        <v>17</v>
      </c>
      <c r="K227" s="196" t="s">
        <v>115</v>
      </c>
      <c r="L227" s="196" t="s">
        <v>167</v>
      </c>
      <c r="M227" s="198" t="s">
        <v>165</v>
      </c>
      <c r="N227" s="199"/>
      <c r="O227" s="199"/>
      <c r="P227" s="199"/>
      <c r="Q227" s="194">
        <v>32395385</v>
      </c>
      <c r="R227" s="194">
        <v>5689468</v>
      </c>
      <c r="S227" s="197">
        <v>45658</v>
      </c>
    </row>
    <row r="228" spans="1:19" x14ac:dyDescent="0.2">
      <c r="A228" s="192">
        <v>700012</v>
      </c>
      <c r="B228" s="3">
        <v>180</v>
      </c>
      <c r="C228" s="13" t="s">
        <v>73</v>
      </c>
      <c r="D228" s="13" t="s">
        <v>92</v>
      </c>
      <c r="E228" s="192">
        <v>1</v>
      </c>
      <c r="F228" s="13"/>
      <c r="G228" s="13" t="s">
        <v>99</v>
      </c>
      <c r="H228">
        <v>1</v>
      </c>
      <c r="I228" s="3">
        <v>20</v>
      </c>
      <c r="J228" s="192">
        <v>21</v>
      </c>
      <c r="K228" s="13" t="s">
        <v>115</v>
      </c>
      <c r="L228" s="13" t="s">
        <v>167</v>
      </c>
      <c r="M228" s="198" t="s">
        <v>165</v>
      </c>
      <c r="N228" s="3">
        <v>600</v>
      </c>
      <c r="O228" s="3"/>
      <c r="P228" s="3"/>
      <c r="Q228" s="192">
        <v>32395174</v>
      </c>
      <c r="R228" s="192">
        <v>5689202</v>
      </c>
      <c r="S228" s="193">
        <v>45658</v>
      </c>
    </row>
    <row r="229" spans="1:19" x14ac:dyDescent="0.2">
      <c r="A229" s="194">
        <v>700013</v>
      </c>
      <c r="B229" s="199">
        <v>125</v>
      </c>
      <c r="C229" s="196" t="s">
        <v>73</v>
      </c>
      <c r="D229" s="196" t="s">
        <v>92</v>
      </c>
      <c r="E229" s="194">
        <v>2</v>
      </c>
      <c r="F229" s="196"/>
      <c r="G229" s="196" t="s">
        <v>84</v>
      </c>
      <c r="H229" s="195">
        <v>0.6</v>
      </c>
      <c r="I229" s="194"/>
      <c r="J229" s="194">
        <v>18</v>
      </c>
      <c r="K229" s="196" t="s">
        <v>115</v>
      </c>
      <c r="L229" s="196" t="s">
        <v>167</v>
      </c>
      <c r="M229" s="198" t="s">
        <v>165</v>
      </c>
      <c r="N229" s="199"/>
      <c r="O229" s="199"/>
      <c r="P229" s="199"/>
      <c r="Q229" s="194">
        <v>32394863</v>
      </c>
      <c r="R229" s="194">
        <v>5688939</v>
      </c>
      <c r="S229" s="197">
        <v>45658</v>
      </c>
    </row>
    <row r="230" spans="1:19" x14ac:dyDescent="0.2">
      <c r="A230" s="192">
        <v>700014</v>
      </c>
      <c r="B230" s="3">
        <v>165</v>
      </c>
      <c r="C230" s="13" t="s">
        <v>73</v>
      </c>
      <c r="D230" s="13" t="s">
        <v>92</v>
      </c>
      <c r="E230" s="192">
        <v>1</v>
      </c>
      <c r="F230" s="13"/>
      <c r="G230" s="13" t="s">
        <v>99</v>
      </c>
      <c r="H230">
        <v>0.6</v>
      </c>
      <c r="I230" s="3">
        <v>25</v>
      </c>
      <c r="J230" s="192">
        <v>21</v>
      </c>
      <c r="K230" s="13" t="s">
        <v>115</v>
      </c>
      <c r="L230" s="13" t="s">
        <v>167</v>
      </c>
      <c r="M230" s="198" t="s">
        <v>165</v>
      </c>
      <c r="N230" s="3">
        <v>700</v>
      </c>
      <c r="O230" s="3"/>
      <c r="P230" s="3"/>
      <c r="Q230" s="192">
        <v>32394858</v>
      </c>
      <c r="R230" s="192">
        <v>5688810</v>
      </c>
      <c r="S230" s="193">
        <v>45658</v>
      </c>
    </row>
    <row r="231" spans="1:19" x14ac:dyDescent="0.2">
      <c r="A231" s="194">
        <v>700015</v>
      </c>
      <c r="B231" s="199">
        <v>200</v>
      </c>
      <c r="C231" s="196" t="s">
        <v>73</v>
      </c>
      <c r="D231" s="196" t="s">
        <v>92</v>
      </c>
      <c r="E231" s="194">
        <v>1</v>
      </c>
      <c r="F231" s="196"/>
      <c r="G231" s="196" t="s">
        <v>107</v>
      </c>
      <c r="H231" s="195">
        <v>0.6</v>
      </c>
      <c r="I231" s="194">
        <v>25</v>
      </c>
      <c r="J231" s="194">
        <v>22</v>
      </c>
      <c r="K231" s="196" t="s">
        <v>115</v>
      </c>
      <c r="L231" s="196" t="s">
        <v>167</v>
      </c>
      <c r="M231" s="198" t="s">
        <v>165</v>
      </c>
      <c r="N231" s="199">
        <v>700</v>
      </c>
      <c r="O231" s="199"/>
      <c r="P231" s="199"/>
      <c r="Q231" s="194">
        <v>32395299</v>
      </c>
      <c r="R231" s="194">
        <v>5688581</v>
      </c>
      <c r="S231" s="197">
        <v>45658</v>
      </c>
    </row>
    <row r="232" spans="1:19" x14ac:dyDescent="0.2">
      <c r="A232" s="192">
        <v>700016</v>
      </c>
      <c r="B232" s="3">
        <v>260</v>
      </c>
      <c r="C232" s="13" t="s">
        <v>73</v>
      </c>
      <c r="D232" s="13" t="s">
        <v>92</v>
      </c>
      <c r="E232" s="192">
        <v>1</v>
      </c>
      <c r="F232" s="13"/>
      <c r="G232" s="13" t="s">
        <v>99</v>
      </c>
      <c r="H232">
        <v>0.9</v>
      </c>
      <c r="I232" s="192">
        <v>20</v>
      </c>
      <c r="J232" s="192">
        <v>21</v>
      </c>
      <c r="K232" s="13" t="s">
        <v>115</v>
      </c>
      <c r="L232" s="13" t="s">
        <v>167</v>
      </c>
      <c r="M232" s="198" t="s">
        <v>165</v>
      </c>
      <c r="N232" s="3">
        <v>400</v>
      </c>
      <c r="O232" s="3"/>
      <c r="P232" s="3"/>
      <c r="Q232" s="192">
        <v>32395250</v>
      </c>
      <c r="R232" s="192">
        <v>5688608</v>
      </c>
      <c r="S232" s="193">
        <v>45658</v>
      </c>
    </row>
    <row r="233" spans="1:19" x14ac:dyDescent="0.2">
      <c r="A233" s="194">
        <v>700017</v>
      </c>
      <c r="B233" s="199">
        <v>140</v>
      </c>
      <c r="C233" s="196" t="s">
        <v>73</v>
      </c>
      <c r="D233" s="196" t="s">
        <v>92</v>
      </c>
      <c r="E233" s="194">
        <v>2</v>
      </c>
      <c r="F233" s="196"/>
      <c r="G233" s="196" t="s">
        <v>90</v>
      </c>
      <c r="H233" s="195">
        <v>1.2</v>
      </c>
      <c r="I233" s="194"/>
      <c r="J233" s="194">
        <v>18</v>
      </c>
      <c r="K233" s="196" t="s">
        <v>115</v>
      </c>
      <c r="L233" s="196" t="s">
        <v>167</v>
      </c>
      <c r="M233" s="198" t="s">
        <v>165</v>
      </c>
      <c r="N233" s="199"/>
      <c r="O233" s="199"/>
      <c r="P233" s="199"/>
      <c r="Q233" s="194">
        <v>32395265</v>
      </c>
      <c r="R233" s="194">
        <v>5688743</v>
      </c>
      <c r="S233" s="197">
        <v>45658</v>
      </c>
    </row>
    <row r="234" spans="1:19" x14ac:dyDescent="0.2">
      <c r="A234" s="192">
        <v>700018</v>
      </c>
      <c r="B234" s="3">
        <v>190</v>
      </c>
      <c r="C234" s="13" t="s">
        <v>73</v>
      </c>
      <c r="D234" s="13" t="s">
        <v>92</v>
      </c>
      <c r="E234" s="192">
        <v>1</v>
      </c>
      <c r="F234" s="13"/>
      <c r="G234" s="13" t="s">
        <v>100</v>
      </c>
      <c r="H234">
        <v>1.4</v>
      </c>
      <c r="I234" s="3">
        <v>20</v>
      </c>
      <c r="J234" s="192">
        <v>19</v>
      </c>
      <c r="K234" s="13" t="s">
        <v>115</v>
      </c>
      <c r="L234" s="13" t="s">
        <v>167</v>
      </c>
      <c r="M234" s="198" t="s">
        <v>165</v>
      </c>
      <c r="N234" s="3">
        <v>300</v>
      </c>
      <c r="O234" s="3"/>
      <c r="P234" s="3"/>
      <c r="Q234" s="192">
        <v>32395129</v>
      </c>
      <c r="R234" s="192">
        <v>5688964</v>
      </c>
      <c r="S234" s="193">
        <v>45658</v>
      </c>
    </row>
    <row r="235" spans="1:19" x14ac:dyDescent="0.2">
      <c r="A235" s="194">
        <v>700019</v>
      </c>
      <c r="B235" s="199">
        <v>140</v>
      </c>
      <c r="C235" s="196" t="s">
        <v>73</v>
      </c>
      <c r="D235" s="196" t="s">
        <v>92</v>
      </c>
      <c r="E235" s="194">
        <v>2</v>
      </c>
      <c r="F235" s="196"/>
      <c r="G235" s="196" t="s">
        <v>87</v>
      </c>
      <c r="H235" s="195">
        <v>1.2</v>
      </c>
      <c r="I235" s="194"/>
      <c r="J235" s="194">
        <v>18</v>
      </c>
      <c r="K235" s="196" t="s">
        <v>115</v>
      </c>
      <c r="L235" s="196" t="s">
        <v>167</v>
      </c>
      <c r="M235" s="198" t="s">
        <v>165</v>
      </c>
      <c r="N235" s="199"/>
      <c r="O235" s="199"/>
      <c r="P235" s="199"/>
      <c r="Q235" s="194">
        <v>32395071</v>
      </c>
      <c r="R235" s="194">
        <v>5689020</v>
      </c>
      <c r="S235" s="197">
        <v>45658</v>
      </c>
    </row>
    <row r="236" spans="1:19" x14ac:dyDescent="0.2">
      <c r="A236" s="192">
        <v>700020</v>
      </c>
      <c r="B236" s="3">
        <v>125</v>
      </c>
      <c r="C236" s="13" t="s">
        <v>73</v>
      </c>
      <c r="D236" s="13" t="s">
        <v>92</v>
      </c>
      <c r="E236" s="192">
        <v>2</v>
      </c>
      <c r="F236" s="13"/>
      <c r="G236" s="13" t="s">
        <v>84</v>
      </c>
      <c r="H236">
        <v>0.6</v>
      </c>
      <c r="I236" s="3"/>
      <c r="J236" s="192">
        <v>23</v>
      </c>
      <c r="K236" s="13" t="s">
        <v>115</v>
      </c>
      <c r="L236" s="13" t="s">
        <v>167</v>
      </c>
      <c r="M236" s="198" t="s">
        <v>165</v>
      </c>
      <c r="N236" s="3"/>
      <c r="O236" s="3"/>
      <c r="P236" s="3"/>
      <c r="Q236" s="192">
        <v>32395354</v>
      </c>
      <c r="R236" s="192">
        <v>5688839</v>
      </c>
      <c r="S236" s="193">
        <v>45658</v>
      </c>
    </row>
    <row r="237" spans="1:19" x14ac:dyDescent="0.2">
      <c r="A237" s="194">
        <v>700021</v>
      </c>
      <c r="B237" s="199">
        <v>190</v>
      </c>
      <c r="C237" s="196" t="s">
        <v>73</v>
      </c>
      <c r="D237" s="196" t="s">
        <v>92</v>
      </c>
      <c r="E237" s="194">
        <v>1</v>
      </c>
      <c r="F237" s="196"/>
      <c r="G237" s="196" t="s">
        <v>107</v>
      </c>
      <c r="H237" s="195">
        <v>0.6</v>
      </c>
      <c r="I237" s="199">
        <v>20</v>
      </c>
      <c r="J237" s="194">
        <v>19</v>
      </c>
      <c r="K237" s="196" t="s">
        <v>115</v>
      </c>
      <c r="L237" s="196" t="s">
        <v>167</v>
      </c>
      <c r="M237" s="198" t="s">
        <v>165</v>
      </c>
      <c r="N237" s="199">
        <v>400</v>
      </c>
      <c r="O237" s="199"/>
      <c r="P237" s="199"/>
      <c r="Q237" s="194">
        <v>32395468</v>
      </c>
      <c r="R237" s="194">
        <v>5689055</v>
      </c>
      <c r="S237" s="197">
        <v>45658</v>
      </c>
    </row>
    <row r="238" spans="1:19" x14ac:dyDescent="0.2">
      <c r="A238" s="192">
        <v>700022</v>
      </c>
      <c r="B238" s="3">
        <v>200</v>
      </c>
      <c r="C238" s="13" t="s">
        <v>73</v>
      </c>
      <c r="D238" s="13" t="s">
        <v>92</v>
      </c>
      <c r="E238" s="192">
        <v>1</v>
      </c>
      <c r="F238" s="13"/>
      <c r="G238" s="13" t="s">
        <v>99</v>
      </c>
      <c r="H238">
        <v>0.5</v>
      </c>
      <c r="I238" s="192"/>
      <c r="J238" s="192">
        <v>21</v>
      </c>
      <c r="K238" s="13" t="s">
        <v>115</v>
      </c>
      <c r="L238" s="13" t="s">
        <v>167</v>
      </c>
      <c r="M238" s="198" t="s">
        <v>165</v>
      </c>
      <c r="N238" s="3"/>
      <c r="O238" s="3"/>
      <c r="P238" s="3"/>
      <c r="Q238" s="192">
        <v>32395585</v>
      </c>
      <c r="R238" s="192">
        <v>5688980</v>
      </c>
      <c r="S238" s="193">
        <v>45658</v>
      </c>
    </row>
    <row r="239" spans="1:19" x14ac:dyDescent="0.2">
      <c r="A239" s="194">
        <v>700023</v>
      </c>
      <c r="B239" s="199">
        <v>200</v>
      </c>
      <c r="C239" s="196" t="s">
        <v>73</v>
      </c>
      <c r="D239" s="196" t="s">
        <v>92</v>
      </c>
      <c r="E239" s="194">
        <v>1</v>
      </c>
      <c r="F239" s="196"/>
      <c r="G239" s="196" t="s">
        <v>107</v>
      </c>
      <c r="H239" s="195">
        <v>0.5</v>
      </c>
      <c r="I239" s="199">
        <v>25</v>
      </c>
      <c r="J239" s="194">
        <v>21</v>
      </c>
      <c r="K239" s="196" t="s">
        <v>115</v>
      </c>
      <c r="L239" s="196" t="s">
        <v>167</v>
      </c>
      <c r="M239" s="198" t="s">
        <v>165</v>
      </c>
      <c r="N239" s="199">
        <v>500</v>
      </c>
      <c r="O239" s="199"/>
      <c r="P239" s="199"/>
      <c r="Q239" s="194">
        <v>32395680</v>
      </c>
      <c r="R239" s="194">
        <v>5688851</v>
      </c>
      <c r="S239" s="197">
        <v>45658</v>
      </c>
    </row>
    <row r="240" spans="1:19" x14ac:dyDescent="0.2">
      <c r="A240" s="192">
        <v>700024</v>
      </c>
      <c r="B240" s="3">
        <v>150</v>
      </c>
      <c r="C240" s="13" t="s">
        <v>73</v>
      </c>
      <c r="D240" s="13" t="s">
        <v>92</v>
      </c>
      <c r="E240" s="192">
        <v>2</v>
      </c>
      <c r="F240" s="13"/>
      <c r="G240" s="13" t="s">
        <v>84</v>
      </c>
      <c r="H240">
        <v>1</v>
      </c>
      <c r="I240" s="192"/>
      <c r="J240" s="192">
        <v>20</v>
      </c>
      <c r="K240" s="13" t="s">
        <v>115</v>
      </c>
      <c r="L240" s="13" t="s">
        <v>167</v>
      </c>
      <c r="M240" s="198" t="s">
        <v>165</v>
      </c>
      <c r="N240" s="3"/>
      <c r="O240" s="3"/>
      <c r="P240" s="3"/>
      <c r="Q240" s="192">
        <v>32395551</v>
      </c>
      <c r="R240" s="192">
        <v>5689111</v>
      </c>
      <c r="S240" s="193">
        <v>45658</v>
      </c>
    </row>
    <row r="241" spans="1:19" x14ac:dyDescent="0.2">
      <c r="A241" s="194">
        <v>700025</v>
      </c>
      <c r="B241" s="199">
        <v>21</v>
      </c>
      <c r="C241" s="196" t="s">
        <v>105</v>
      </c>
      <c r="D241" s="196" t="s">
        <v>161</v>
      </c>
      <c r="E241" s="194">
        <v>5</v>
      </c>
      <c r="F241" s="196"/>
      <c r="G241" s="196"/>
      <c r="H241" s="195" t="s">
        <v>159</v>
      </c>
      <c r="I241" s="199"/>
      <c r="J241" s="194"/>
      <c r="K241" s="196" t="s">
        <v>115</v>
      </c>
      <c r="L241" s="196" t="s">
        <v>167</v>
      </c>
      <c r="M241" s="198" t="s">
        <v>165</v>
      </c>
      <c r="N241" s="199"/>
      <c r="O241" s="199"/>
      <c r="P241" s="199"/>
      <c r="Q241" s="194">
        <v>32395488</v>
      </c>
      <c r="R241" s="194">
        <v>5688694</v>
      </c>
      <c r="S241" s="197">
        <v>45658</v>
      </c>
    </row>
    <row r="242" spans="1:19" x14ac:dyDescent="0.2">
      <c r="A242" s="192">
        <v>700026</v>
      </c>
      <c r="B242" s="3">
        <v>210</v>
      </c>
      <c r="C242" s="13" t="s">
        <v>73</v>
      </c>
      <c r="D242" s="13" t="s">
        <v>92</v>
      </c>
      <c r="E242" s="192">
        <v>1</v>
      </c>
      <c r="F242" s="13"/>
      <c r="G242" s="13" t="s">
        <v>100</v>
      </c>
      <c r="H242">
        <v>0.8</v>
      </c>
      <c r="I242" s="3">
        <v>25</v>
      </c>
      <c r="J242" s="3">
        <v>23</v>
      </c>
      <c r="K242" s="13" t="s">
        <v>115</v>
      </c>
      <c r="L242" s="13" t="s">
        <v>167</v>
      </c>
      <c r="M242" s="198" t="s">
        <v>165</v>
      </c>
      <c r="N242" s="3">
        <v>400</v>
      </c>
      <c r="O242" s="3"/>
      <c r="P242" s="3"/>
      <c r="Q242" s="192">
        <v>32394356</v>
      </c>
      <c r="R242" s="192">
        <v>5689336</v>
      </c>
      <c r="S242" s="193">
        <v>45658</v>
      </c>
    </row>
    <row r="243" spans="1:19" x14ac:dyDescent="0.2">
      <c r="A243" s="194">
        <v>700027</v>
      </c>
      <c r="B243" s="199">
        <v>55</v>
      </c>
      <c r="C243" s="196" t="s">
        <v>93</v>
      </c>
      <c r="D243" s="196" t="s">
        <v>94</v>
      </c>
      <c r="E243" s="194">
        <v>7</v>
      </c>
      <c r="F243" s="196"/>
      <c r="G243" s="196"/>
      <c r="H243" s="195" t="s">
        <v>159</v>
      </c>
      <c r="I243" s="194"/>
      <c r="J243" s="194"/>
      <c r="K243" s="196" t="s">
        <v>115</v>
      </c>
      <c r="L243" s="196" t="s">
        <v>167</v>
      </c>
      <c r="M243" s="198" t="s">
        <v>165</v>
      </c>
      <c r="N243" s="199"/>
      <c r="O243" s="199"/>
      <c r="P243" s="199"/>
      <c r="Q243" s="194">
        <v>32394799</v>
      </c>
      <c r="R243" s="194">
        <v>5688653</v>
      </c>
      <c r="S243" s="197">
        <v>45658</v>
      </c>
    </row>
    <row r="244" spans="1:19" x14ac:dyDescent="0.2">
      <c r="A244" s="192">
        <v>700028</v>
      </c>
      <c r="B244" s="3">
        <v>30</v>
      </c>
      <c r="C244" s="13" t="s">
        <v>93</v>
      </c>
      <c r="D244" s="13" t="s">
        <v>94</v>
      </c>
      <c r="E244" s="192">
        <v>7</v>
      </c>
      <c r="F244" s="13"/>
      <c r="H244" t="s">
        <v>159</v>
      </c>
      <c r="I244" s="3"/>
      <c r="J244" s="192"/>
      <c r="K244" s="13" t="s">
        <v>115</v>
      </c>
      <c r="L244" s="13" t="s">
        <v>167</v>
      </c>
      <c r="M244" s="198" t="s">
        <v>165</v>
      </c>
      <c r="N244" s="3"/>
      <c r="O244" s="3"/>
      <c r="P244" s="3"/>
      <c r="Q244" s="192">
        <v>32395002</v>
      </c>
      <c r="R244" s="192">
        <v>5688641</v>
      </c>
      <c r="S244" s="193">
        <v>45658</v>
      </c>
    </row>
    <row r="245" spans="1:19" x14ac:dyDescent="0.2">
      <c r="A245" s="194">
        <v>800001</v>
      </c>
      <c r="B245" s="199">
        <v>120</v>
      </c>
      <c r="C245" s="196" t="s">
        <v>73</v>
      </c>
      <c r="D245" s="196" t="s">
        <v>92</v>
      </c>
      <c r="E245" s="194">
        <v>2</v>
      </c>
      <c r="F245" s="196"/>
      <c r="G245" s="196" t="s">
        <v>81</v>
      </c>
      <c r="H245" s="195">
        <v>1.1000000000000001</v>
      </c>
      <c r="I245" s="199"/>
      <c r="J245" s="199">
        <v>14</v>
      </c>
      <c r="K245" s="196" t="s">
        <v>118</v>
      </c>
      <c r="L245" s="196" t="s">
        <v>167</v>
      </c>
      <c r="M245" s="198" t="s">
        <v>165</v>
      </c>
      <c r="N245" s="199"/>
      <c r="O245" s="199"/>
      <c r="P245" s="199"/>
      <c r="Q245" s="194">
        <v>32394429</v>
      </c>
      <c r="R245" s="194">
        <v>5688847</v>
      </c>
      <c r="S245" s="197">
        <v>45658</v>
      </c>
    </row>
    <row r="246" spans="1:19" x14ac:dyDescent="0.2">
      <c r="A246" s="192">
        <v>800002</v>
      </c>
      <c r="B246" s="3">
        <v>35</v>
      </c>
      <c r="C246" s="13" t="s">
        <v>73</v>
      </c>
      <c r="D246" s="13" t="s">
        <v>96</v>
      </c>
      <c r="E246" s="192">
        <v>3</v>
      </c>
      <c r="F246" s="13"/>
      <c r="H246" t="s">
        <v>159</v>
      </c>
      <c r="I246" s="192"/>
      <c r="J246" s="192"/>
      <c r="K246" s="13" t="s">
        <v>118</v>
      </c>
      <c r="L246" s="13" t="s">
        <v>167</v>
      </c>
      <c r="M246" s="198" t="s">
        <v>165</v>
      </c>
      <c r="N246" s="3">
        <v>5000</v>
      </c>
      <c r="O246" s="3"/>
      <c r="P246" s="3"/>
      <c r="Q246" s="192">
        <v>32394398</v>
      </c>
      <c r="R246" s="192">
        <v>5688735</v>
      </c>
      <c r="S246" s="193">
        <v>45658</v>
      </c>
    </row>
    <row r="247" spans="1:19" x14ac:dyDescent="0.2">
      <c r="A247" s="194">
        <v>800003</v>
      </c>
      <c r="B247" s="199">
        <v>120</v>
      </c>
      <c r="C247" s="196" t="s">
        <v>73</v>
      </c>
      <c r="D247" s="196" t="s">
        <v>92</v>
      </c>
      <c r="E247" s="194">
        <v>1</v>
      </c>
      <c r="F247" s="196"/>
      <c r="G247" s="196" t="s">
        <v>100</v>
      </c>
      <c r="H247" s="195">
        <v>0.9</v>
      </c>
      <c r="I247" s="199">
        <v>20</v>
      </c>
      <c r="J247" s="194">
        <v>15</v>
      </c>
      <c r="K247" s="196" t="s">
        <v>118</v>
      </c>
      <c r="L247" s="196" t="s">
        <v>167</v>
      </c>
      <c r="M247" s="198" t="s">
        <v>165</v>
      </c>
      <c r="N247" s="199">
        <v>500</v>
      </c>
      <c r="O247" s="199"/>
      <c r="P247" s="199"/>
      <c r="Q247" s="194">
        <v>32393936</v>
      </c>
      <c r="R247" s="194">
        <v>5688292</v>
      </c>
      <c r="S247" s="197">
        <v>45658</v>
      </c>
    </row>
    <row r="248" spans="1:19" x14ac:dyDescent="0.2">
      <c r="A248" s="192">
        <v>800004</v>
      </c>
      <c r="B248" s="3">
        <v>120</v>
      </c>
      <c r="C248" s="13" t="s">
        <v>73</v>
      </c>
      <c r="D248" s="13" t="s">
        <v>79</v>
      </c>
      <c r="E248" s="192">
        <v>2</v>
      </c>
      <c r="F248" s="13"/>
      <c r="G248" s="13" t="s">
        <v>99</v>
      </c>
      <c r="H248">
        <v>0.5</v>
      </c>
      <c r="I248" s="192"/>
      <c r="J248" s="192">
        <v>13</v>
      </c>
      <c r="K248" s="13" t="s">
        <v>118</v>
      </c>
      <c r="L248" s="13" t="s">
        <v>167</v>
      </c>
      <c r="M248" s="198" t="s">
        <v>165</v>
      </c>
      <c r="N248" s="3"/>
      <c r="O248" s="3"/>
      <c r="P248" s="3"/>
      <c r="Q248" s="192">
        <v>32393480</v>
      </c>
      <c r="R248" s="192">
        <v>5688016</v>
      </c>
      <c r="S248" s="193">
        <v>45658</v>
      </c>
    </row>
    <row r="249" spans="1:19" x14ac:dyDescent="0.2">
      <c r="A249" s="194">
        <v>800005</v>
      </c>
      <c r="B249" s="199">
        <v>165</v>
      </c>
      <c r="C249" s="196" t="s">
        <v>73</v>
      </c>
      <c r="D249" s="196" t="s">
        <v>92</v>
      </c>
      <c r="E249" s="194">
        <v>1</v>
      </c>
      <c r="F249" s="196"/>
      <c r="G249" s="196" t="s">
        <v>99</v>
      </c>
      <c r="H249" s="195">
        <v>0.6</v>
      </c>
      <c r="I249" s="199">
        <v>20</v>
      </c>
      <c r="J249" s="199">
        <v>21</v>
      </c>
      <c r="K249" s="196" t="s">
        <v>118</v>
      </c>
      <c r="L249" s="196" t="s">
        <v>167</v>
      </c>
      <c r="M249" s="198" t="s">
        <v>165</v>
      </c>
      <c r="N249" s="199">
        <v>600</v>
      </c>
      <c r="O249" s="199"/>
      <c r="P249" s="199"/>
      <c r="Q249" s="194">
        <v>32393548</v>
      </c>
      <c r="R249" s="194">
        <v>5688333</v>
      </c>
      <c r="S249" s="197">
        <v>45658</v>
      </c>
    </row>
    <row r="250" spans="1:19" x14ac:dyDescent="0.2">
      <c r="A250" s="192">
        <v>800006</v>
      </c>
      <c r="B250" s="3">
        <v>20</v>
      </c>
      <c r="C250" s="13" t="s">
        <v>93</v>
      </c>
      <c r="D250" s="13" t="s">
        <v>94</v>
      </c>
      <c r="E250" s="192">
        <v>7</v>
      </c>
      <c r="F250" s="13"/>
      <c r="H250" t="s">
        <v>159</v>
      </c>
      <c r="I250" s="3"/>
      <c r="J250" s="3"/>
      <c r="K250" s="13" t="s">
        <v>118</v>
      </c>
      <c r="L250" s="13" t="s">
        <v>167</v>
      </c>
      <c r="M250" s="198" t="s">
        <v>165</v>
      </c>
      <c r="N250" s="3"/>
      <c r="O250" s="3"/>
      <c r="P250" s="3"/>
      <c r="Q250" s="192">
        <v>32394262</v>
      </c>
      <c r="R250" s="192">
        <v>5686835</v>
      </c>
      <c r="S250" s="193">
        <v>45658</v>
      </c>
    </row>
    <row r="251" spans="1:19" x14ac:dyDescent="0.2">
      <c r="A251" s="194">
        <v>800007</v>
      </c>
      <c r="B251" s="199">
        <v>85</v>
      </c>
      <c r="C251" s="196" t="s">
        <v>73</v>
      </c>
      <c r="D251" s="196" t="s">
        <v>92</v>
      </c>
      <c r="E251" s="194">
        <v>6</v>
      </c>
      <c r="F251" s="196" t="s">
        <v>119</v>
      </c>
      <c r="G251" s="196" t="s">
        <v>99</v>
      </c>
      <c r="H251" s="195" t="s">
        <v>159</v>
      </c>
      <c r="I251" s="199"/>
      <c r="J251" s="199"/>
      <c r="K251" s="196" t="s">
        <v>118</v>
      </c>
      <c r="L251" s="196" t="s">
        <v>167</v>
      </c>
      <c r="M251" s="198" t="s">
        <v>165</v>
      </c>
      <c r="N251" s="199">
        <v>1000</v>
      </c>
      <c r="O251" s="199"/>
      <c r="P251" s="199"/>
      <c r="Q251" s="194">
        <v>32392926</v>
      </c>
      <c r="R251" s="194">
        <v>5687808</v>
      </c>
      <c r="S251" s="197">
        <v>45658</v>
      </c>
    </row>
    <row r="252" spans="1:19" x14ac:dyDescent="0.2">
      <c r="A252" s="192">
        <v>800008</v>
      </c>
      <c r="B252" s="3">
        <v>3.4</v>
      </c>
      <c r="C252" s="13" t="s">
        <v>105</v>
      </c>
      <c r="D252" s="13" t="s">
        <v>161</v>
      </c>
      <c r="E252" s="192">
        <v>5</v>
      </c>
      <c r="F252" s="13"/>
      <c r="H252" t="s">
        <v>159</v>
      </c>
      <c r="I252" s="3"/>
      <c r="J252" s="3"/>
      <c r="K252" s="13" t="s">
        <v>118</v>
      </c>
      <c r="L252" s="13" t="s">
        <v>167</v>
      </c>
      <c r="M252" s="198" t="s">
        <v>165</v>
      </c>
      <c r="N252" s="3"/>
      <c r="O252" s="3"/>
      <c r="P252" s="3"/>
      <c r="Q252" s="192">
        <v>32394893</v>
      </c>
      <c r="R252" s="192">
        <v>5688380</v>
      </c>
      <c r="S252" s="193">
        <v>45658</v>
      </c>
    </row>
    <row r="253" spans="1:19" x14ac:dyDescent="0.2">
      <c r="A253" s="194">
        <v>800009</v>
      </c>
      <c r="B253" s="199">
        <v>0.7</v>
      </c>
      <c r="C253" s="196" t="s">
        <v>105</v>
      </c>
      <c r="D253" s="196" t="s">
        <v>111</v>
      </c>
      <c r="E253" s="194">
        <v>4</v>
      </c>
      <c r="F253" s="196"/>
      <c r="G253" s="196"/>
      <c r="H253" s="195" t="s">
        <v>159</v>
      </c>
      <c r="I253" s="199"/>
      <c r="J253" s="199"/>
      <c r="K253" s="196" t="s">
        <v>118</v>
      </c>
      <c r="L253" s="196" t="s">
        <v>167</v>
      </c>
      <c r="M253" s="198" t="s">
        <v>165</v>
      </c>
      <c r="N253" s="199"/>
      <c r="O253" s="199"/>
      <c r="P253" s="199"/>
      <c r="Q253" s="194">
        <v>32393585</v>
      </c>
      <c r="R253" s="194">
        <v>5687041</v>
      </c>
      <c r="S253" s="197">
        <v>45658</v>
      </c>
    </row>
    <row r="254" spans="1:19" x14ac:dyDescent="0.2">
      <c r="A254" s="192">
        <v>900001</v>
      </c>
      <c r="B254" s="3">
        <v>60</v>
      </c>
      <c r="C254" s="13" t="s">
        <v>73</v>
      </c>
      <c r="D254" s="13" t="s">
        <v>96</v>
      </c>
      <c r="E254" s="192">
        <v>3</v>
      </c>
      <c r="F254" s="13"/>
      <c r="H254" t="s">
        <v>159</v>
      </c>
      <c r="I254" s="3"/>
      <c r="J254" s="192"/>
      <c r="K254" s="13" t="s">
        <v>148</v>
      </c>
      <c r="L254" s="13" t="s">
        <v>167</v>
      </c>
      <c r="M254" s="198" t="s">
        <v>165</v>
      </c>
      <c r="N254" s="3">
        <v>10000</v>
      </c>
      <c r="O254" s="3"/>
      <c r="P254" s="3"/>
      <c r="Q254" s="192">
        <v>32392181</v>
      </c>
      <c r="R254" s="192">
        <v>5690446</v>
      </c>
      <c r="S254" s="193">
        <v>45658</v>
      </c>
    </row>
    <row r="255" spans="1:19" x14ac:dyDescent="0.2">
      <c r="A255" s="194">
        <v>900002</v>
      </c>
      <c r="B255" s="199">
        <v>110</v>
      </c>
      <c r="C255" s="196" t="s">
        <v>73</v>
      </c>
      <c r="D255" s="196" t="s">
        <v>79</v>
      </c>
      <c r="E255" s="194">
        <v>2</v>
      </c>
      <c r="F255" s="196"/>
      <c r="G255" s="196" t="s">
        <v>83</v>
      </c>
      <c r="H255" s="195">
        <v>2.4</v>
      </c>
      <c r="I255" s="199"/>
      <c r="J255" s="194">
        <v>14</v>
      </c>
      <c r="K255" s="196" t="s">
        <v>148</v>
      </c>
      <c r="L255" s="196" t="s">
        <v>167</v>
      </c>
      <c r="M255" s="198" t="s">
        <v>165</v>
      </c>
      <c r="N255" s="199"/>
      <c r="O255" s="199"/>
      <c r="P255" s="199"/>
      <c r="Q255" s="194">
        <v>32392447</v>
      </c>
      <c r="R255" s="194">
        <v>5690545</v>
      </c>
      <c r="S255" s="197">
        <v>45658</v>
      </c>
    </row>
    <row r="256" spans="1:19" x14ac:dyDescent="0.2">
      <c r="A256" s="192">
        <v>900003</v>
      </c>
      <c r="B256" s="3">
        <v>130</v>
      </c>
      <c r="C256" s="13" t="s">
        <v>73</v>
      </c>
      <c r="D256" s="13" t="s">
        <v>92</v>
      </c>
      <c r="E256" s="192">
        <v>2</v>
      </c>
      <c r="F256" s="13"/>
      <c r="G256" s="13" t="s">
        <v>83</v>
      </c>
      <c r="H256">
        <v>1.7</v>
      </c>
      <c r="I256" s="3"/>
      <c r="J256" s="192">
        <v>17</v>
      </c>
      <c r="K256" s="13" t="s">
        <v>148</v>
      </c>
      <c r="L256" s="13" t="s">
        <v>167</v>
      </c>
      <c r="M256" s="198" t="s">
        <v>165</v>
      </c>
      <c r="N256" s="3"/>
      <c r="O256" s="3"/>
      <c r="P256" s="3"/>
      <c r="Q256" s="192">
        <v>32392286</v>
      </c>
      <c r="R256" s="192">
        <v>5689941</v>
      </c>
      <c r="S256" s="193">
        <v>45658</v>
      </c>
    </row>
    <row r="257" spans="1:19" x14ac:dyDescent="0.2">
      <c r="A257" s="194">
        <v>900004</v>
      </c>
      <c r="B257" s="199">
        <v>175</v>
      </c>
      <c r="C257" s="196" t="s">
        <v>73</v>
      </c>
      <c r="D257" s="196" t="s">
        <v>92</v>
      </c>
      <c r="E257" s="194">
        <v>2</v>
      </c>
      <c r="F257" s="196"/>
      <c r="G257" s="196" t="s">
        <v>84</v>
      </c>
      <c r="H257" s="195">
        <v>1</v>
      </c>
      <c r="I257" s="194"/>
      <c r="J257" s="194">
        <v>24</v>
      </c>
      <c r="K257" s="196" t="s">
        <v>148</v>
      </c>
      <c r="L257" s="196" t="s">
        <v>167</v>
      </c>
      <c r="M257" s="198" t="s">
        <v>165</v>
      </c>
      <c r="N257" s="199"/>
      <c r="O257" s="199"/>
      <c r="P257" s="199"/>
      <c r="Q257" s="194">
        <v>32392523</v>
      </c>
      <c r="R257" s="194">
        <v>5689811</v>
      </c>
      <c r="S257" s="197">
        <v>45658</v>
      </c>
    </row>
    <row r="258" spans="1:19" x14ac:dyDescent="0.2">
      <c r="A258" s="192">
        <v>900005</v>
      </c>
      <c r="B258" s="3">
        <v>200</v>
      </c>
      <c r="C258" s="13" t="s">
        <v>73</v>
      </c>
      <c r="D258" s="13" t="s">
        <v>92</v>
      </c>
      <c r="E258" s="192">
        <v>1</v>
      </c>
      <c r="F258" s="13"/>
      <c r="G258" s="13" t="s">
        <v>84</v>
      </c>
      <c r="H258">
        <v>0.6</v>
      </c>
      <c r="I258" s="192">
        <v>40</v>
      </c>
      <c r="J258" s="192">
        <v>25</v>
      </c>
      <c r="K258" s="13" t="s">
        <v>148</v>
      </c>
      <c r="L258" s="13" t="s">
        <v>167</v>
      </c>
      <c r="M258" s="198" t="s">
        <v>165</v>
      </c>
      <c r="N258" s="3">
        <v>700</v>
      </c>
      <c r="O258" s="3"/>
      <c r="P258" s="3"/>
      <c r="Q258" s="192">
        <v>32392690</v>
      </c>
      <c r="R258" s="192">
        <v>5689683</v>
      </c>
      <c r="S258" s="193">
        <v>45658</v>
      </c>
    </row>
    <row r="259" spans="1:19" x14ac:dyDescent="0.2">
      <c r="A259" s="194">
        <v>900006</v>
      </c>
      <c r="B259" s="199">
        <v>210</v>
      </c>
      <c r="C259" s="196" t="s">
        <v>73</v>
      </c>
      <c r="D259" s="196" t="s">
        <v>92</v>
      </c>
      <c r="E259" s="194">
        <v>1</v>
      </c>
      <c r="F259" s="196"/>
      <c r="G259" s="196" t="s">
        <v>107</v>
      </c>
      <c r="H259" s="195">
        <v>0.3</v>
      </c>
      <c r="I259" s="199">
        <v>35</v>
      </c>
      <c r="J259" s="194">
        <v>26</v>
      </c>
      <c r="K259" s="196" t="s">
        <v>148</v>
      </c>
      <c r="L259" s="196" t="s">
        <v>167</v>
      </c>
      <c r="M259" s="198" t="s">
        <v>165</v>
      </c>
      <c r="N259" s="199">
        <v>700</v>
      </c>
      <c r="O259" s="199"/>
      <c r="P259" s="199"/>
      <c r="Q259" s="194">
        <v>32392761</v>
      </c>
      <c r="R259" s="194">
        <v>5689895</v>
      </c>
      <c r="S259" s="197">
        <v>45658</v>
      </c>
    </row>
    <row r="260" spans="1:19" x14ac:dyDescent="0.2">
      <c r="A260" s="192">
        <v>900007</v>
      </c>
      <c r="B260" s="3">
        <v>140</v>
      </c>
      <c r="C260" s="13" t="s">
        <v>73</v>
      </c>
      <c r="D260" s="13" t="s">
        <v>92</v>
      </c>
      <c r="E260" s="192">
        <v>2</v>
      </c>
      <c r="F260" s="13"/>
      <c r="G260" s="13" t="s">
        <v>83</v>
      </c>
      <c r="H260">
        <v>2.8</v>
      </c>
      <c r="I260" s="3"/>
      <c r="J260" s="192">
        <v>14</v>
      </c>
      <c r="K260" s="13" t="s">
        <v>148</v>
      </c>
      <c r="L260" s="13" t="s">
        <v>167</v>
      </c>
      <c r="M260" s="198" t="s">
        <v>165</v>
      </c>
      <c r="N260" s="3"/>
      <c r="O260" s="3"/>
      <c r="P260" s="3"/>
      <c r="Q260" s="192">
        <v>32392499</v>
      </c>
      <c r="R260" s="192">
        <v>5690251</v>
      </c>
      <c r="S260" s="193">
        <v>45658</v>
      </c>
    </row>
    <row r="261" spans="1:19" x14ac:dyDescent="0.2">
      <c r="A261" s="194">
        <v>900008</v>
      </c>
      <c r="B261" s="199">
        <v>120</v>
      </c>
      <c r="C261" s="196" t="s">
        <v>73</v>
      </c>
      <c r="D261" s="196" t="s">
        <v>92</v>
      </c>
      <c r="E261" s="194">
        <v>2</v>
      </c>
      <c r="F261" s="196"/>
      <c r="G261" s="196" t="s">
        <v>83</v>
      </c>
      <c r="H261" s="195">
        <v>2</v>
      </c>
      <c r="I261" s="199"/>
      <c r="J261" s="194">
        <v>12</v>
      </c>
      <c r="K261" s="196" t="s">
        <v>148</v>
      </c>
      <c r="L261" s="196" t="s">
        <v>167</v>
      </c>
      <c r="M261" s="198" t="s">
        <v>165</v>
      </c>
      <c r="N261" s="199"/>
      <c r="O261" s="199"/>
      <c r="P261" s="199"/>
      <c r="Q261" s="194">
        <v>32392592</v>
      </c>
      <c r="R261" s="194">
        <v>5690454</v>
      </c>
      <c r="S261" s="197">
        <v>45658</v>
      </c>
    </row>
    <row r="262" spans="1:19" x14ac:dyDescent="0.2">
      <c r="A262" s="192">
        <v>900009</v>
      </c>
      <c r="B262" s="3">
        <v>170</v>
      </c>
      <c r="C262" s="13" t="s">
        <v>73</v>
      </c>
      <c r="D262" s="13" t="s">
        <v>79</v>
      </c>
      <c r="E262" s="192">
        <v>2</v>
      </c>
      <c r="F262" s="13"/>
      <c r="G262" s="13" t="s">
        <v>83</v>
      </c>
      <c r="H262">
        <v>3</v>
      </c>
      <c r="I262" s="3"/>
      <c r="J262" s="192">
        <v>17</v>
      </c>
      <c r="K262" s="13" t="s">
        <v>148</v>
      </c>
      <c r="L262" s="13" t="s">
        <v>167</v>
      </c>
      <c r="M262" s="198" t="s">
        <v>165</v>
      </c>
      <c r="N262" s="3"/>
      <c r="O262" s="3"/>
      <c r="P262" s="3"/>
      <c r="Q262" s="192">
        <v>32392772</v>
      </c>
      <c r="R262" s="192">
        <v>5690440</v>
      </c>
      <c r="S262" s="193">
        <v>45658</v>
      </c>
    </row>
    <row r="263" spans="1:19" x14ac:dyDescent="0.2">
      <c r="A263" s="194">
        <v>900010</v>
      </c>
      <c r="B263" s="199">
        <v>155</v>
      </c>
      <c r="C263" s="196" t="s">
        <v>73</v>
      </c>
      <c r="D263" s="196" t="s">
        <v>92</v>
      </c>
      <c r="E263" s="194">
        <v>2</v>
      </c>
      <c r="F263" s="196"/>
      <c r="G263" s="196" t="s">
        <v>83</v>
      </c>
      <c r="H263" s="195">
        <v>1.9</v>
      </c>
      <c r="I263" s="199"/>
      <c r="J263" s="194">
        <v>18</v>
      </c>
      <c r="K263" s="196" t="s">
        <v>148</v>
      </c>
      <c r="L263" s="196" t="s">
        <v>167</v>
      </c>
      <c r="M263" s="198" t="s">
        <v>165</v>
      </c>
      <c r="N263" s="199"/>
      <c r="O263" s="199"/>
      <c r="P263" s="199"/>
      <c r="Q263" s="194">
        <v>32392791</v>
      </c>
      <c r="R263" s="194">
        <v>5690370</v>
      </c>
      <c r="S263" s="197">
        <v>45658</v>
      </c>
    </row>
    <row r="264" spans="1:19" x14ac:dyDescent="0.2">
      <c r="A264" s="192">
        <v>900011</v>
      </c>
      <c r="B264" s="3">
        <v>185</v>
      </c>
      <c r="C264" s="13" t="s">
        <v>73</v>
      </c>
      <c r="D264" s="13" t="s">
        <v>92</v>
      </c>
      <c r="E264" s="192">
        <v>2</v>
      </c>
      <c r="F264" s="13"/>
      <c r="G264" s="13" t="s">
        <v>85</v>
      </c>
      <c r="H264">
        <v>1.7</v>
      </c>
      <c r="I264" s="192"/>
      <c r="J264" s="192">
        <v>20</v>
      </c>
      <c r="K264" s="13" t="s">
        <v>148</v>
      </c>
      <c r="L264" s="13" t="s">
        <v>167</v>
      </c>
      <c r="M264" s="198" t="s">
        <v>165</v>
      </c>
      <c r="N264" s="3"/>
      <c r="O264" s="3"/>
      <c r="P264" s="3"/>
      <c r="Q264" s="192">
        <v>32392782</v>
      </c>
      <c r="R264" s="192">
        <v>5690114</v>
      </c>
      <c r="S264" s="193">
        <v>45658</v>
      </c>
    </row>
    <row r="265" spans="1:19" x14ac:dyDescent="0.2">
      <c r="A265" s="194">
        <v>900012</v>
      </c>
      <c r="B265" s="199">
        <v>260</v>
      </c>
      <c r="C265" s="196" t="s">
        <v>73</v>
      </c>
      <c r="D265" s="196" t="s">
        <v>92</v>
      </c>
      <c r="E265" s="194">
        <v>1</v>
      </c>
      <c r="F265" s="196"/>
      <c r="G265" s="196" t="s">
        <v>100</v>
      </c>
      <c r="H265" s="195">
        <v>0.7</v>
      </c>
      <c r="I265" s="194">
        <v>35</v>
      </c>
      <c r="J265" s="194">
        <v>24</v>
      </c>
      <c r="K265" s="196" t="s">
        <v>148</v>
      </c>
      <c r="L265" s="196" t="s">
        <v>167</v>
      </c>
      <c r="M265" s="198" t="s">
        <v>165</v>
      </c>
      <c r="N265" s="199">
        <v>600</v>
      </c>
      <c r="O265" s="199"/>
      <c r="P265" s="199"/>
      <c r="Q265" s="194">
        <v>32392885</v>
      </c>
      <c r="R265" s="194">
        <v>5690218</v>
      </c>
      <c r="S265" s="197">
        <v>45658</v>
      </c>
    </row>
    <row r="266" spans="1:19" x14ac:dyDescent="0.2">
      <c r="A266" s="192">
        <v>900013</v>
      </c>
      <c r="B266" s="3">
        <v>265</v>
      </c>
      <c r="C266" s="13" t="s">
        <v>73</v>
      </c>
      <c r="D266" s="13" t="s">
        <v>92</v>
      </c>
      <c r="E266" s="192">
        <v>1</v>
      </c>
      <c r="F266" s="13"/>
      <c r="G266" s="13" t="s">
        <v>100</v>
      </c>
      <c r="H266">
        <v>0.7</v>
      </c>
      <c r="I266" s="3">
        <v>40</v>
      </c>
      <c r="J266" s="3">
        <v>27</v>
      </c>
      <c r="K266" s="13" t="s">
        <v>148</v>
      </c>
      <c r="L266" s="13" t="s">
        <v>167</v>
      </c>
      <c r="M266" s="198" t="s">
        <v>165</v>
      </c>
      <c r="N266" s="3">
        <v>800</v>
      </c>
      <c r="O266" s="3"/>
      <c r="P266" s="3"/>
      <c r="Q266" s="192">
        <v>32393050</v>
      </c>
      <c r="R266" s="192">
        <v>5690138</v>
      </c>
      <c r="S266" s="193">
        <v>45658</v>
      </c>
    </row>
    <row r="267" spans="1:19" x14ac:dyDescent="0.2">
      <c r="A267" s="194">
        <v>900014</v>
      </c>
      <c r="B267" s="199">
        <v>200</v>
      </c>
      <c r="C267" s="196" t="s">
        <v>73</v>
      </c>
      <c r="D267" s="196" t="s">
        <v>79</v>
      </c>
      <c r="E267" s="194">
        <v>2</v>
      </c>
      <c r="F267" s="196"/>
      <c r="G267" s="196" t="s">
        <v>91</v>
      </c>
      <c r="H267" s="195">
        <v>1</v>
      </c>
      <c r="I267" s="194"/>
      <c r="J267" s="194"/>
      <c r="K267" s="196" t="s">
        <v>148</v>
      </c>
      <c r="L267" s="196" t="s">
        <v>167</v>
      </c>
      <c r="M267" s="198" t="s">
        <v>165</v>
      </c>
      <c r="N267" s="199"/>
      <c r="O267" s="199"/>
      <c r="P267" s="199"/>
      <c r="Q267" s="194">
        <v>32393623</v>
      </c>
      <c r="R267" s="194">
        <v>5690296</v>
      </c>
      <c r="S267" s="197">
        <v>45658</v>
      </c>
    </row>
    <row r="268" spans="1:19" x14ac:dyDescent="0.2">
      <c r="A268" s="192">
        <v>900015</v>
      </c>
      <c r="B268" s="3">
        <v>215</v>
      </c>
      <c r="C268" s="13" t="s">
        <v>73</v>
      </c>
      <c r="D268" s="13" t="s">
        <v>92</v>
      </c>
      <c r="E268" s="192">
        <v>1</v>
      </c>
      <c r="F268" s="13"/>
      <c r="G268" s="13" t="s">
        <v>99</v>
      </c>
      <c r="H268">
        <v>0.6</v>
      </c>
      <c r="I268" s="3">
        <v>25</v>
      </c>
      <c r="J268" s="3">
        <v>24</v>
      </c>
      <c r="K268" s="13" t="s">
        <v>148</v>
      </c>
      <c r="L268" s="13" t="s">
        <v>167</v>
      </c>
      <c r="M268" s="198" t="s">
        <v>165</v>
      </c>
      <c r="N268" s="3">
        <v>700</v>
      </c>
      <c r="O268" s="3"/>
      <c r="P268" s="3"/>
      <c r="Q268" s="192">
        <v>32393442</v>
      </c>
      <c r="R268" s="192">
        <v>5690343</v>
      </c>
      <c r="S268" s="193">
        <v>45658</v>
      </c>
    </row>
    <row r="269" spans="1:19" x14ac:dyDescent="0.2">
      <c r="A269" s="194">
        <v>900016</v>
      </c>
      <c r="B269" s="199">
        <v>140</v>
      </c>
      <c r="C269" s="196" t="s">
        <v>93</v>
      </c>
      <c r="D269" s="196" t="s">
        <v>94</v>
      </c>
      <c r="E269" s="194">
        <v>7</v>
      </c>
      <c r="F269" s="196"/>
      <c r="G269" s="196"/>
      <c r="H269" s="195" t="s">
        <v>159</v>
      </c>
      <c r="I269" s="199"/>
      <c r="J269" s="199"/>
      <c r="K269" s="196" t="s">
        <v>148</v>
      </c>
      <c r="L269" s="196" t="s">
        <v>167</v>
      </c>
      <c r="M269" s="198" t="s">
        <v>165</v>
      </c>
      <c r="N269" s="199"/>
      <c r="O269" s="199"/>
      <c r="P269" s="199"/>
      <c r="Q269" s="194">
        <v>32393215</v>
      </c>
      <c r="R269" s="194">
        <v>5690391</v>
      </c>
      <c r="S269" s="197">
        <v>45658</v>
      </c>
    </row>
    <row r="270" spans="1:19" x14ac:dyDescent="0.2">
      <c r="A270" s="192">
        <v>900017</v>
      </c>
      <c r="B270" s="3">
        <v>21</v>
      </c>
      <c r="C270" s="13" t="s">
        <v>105</v>
      </c>
      <c r="D270" s="13" t="s">
        <v>161</v>
      </c>
      <c r="E270" s="192">
        <v>5</v>
      </c>
      <c r="F270" s="13"/>
      <c r="H270" t="s">
        <v>159</v>
      </c>
      <c r="I270" s="3"/>
      <c r="J270" s="3"/>
      <c r="K270" s="13" t="s">
        <v>148</v>
      </c>
      <c r="L270" s="13" t="s">
        <v>167</v>
      </c>
      <c r="M270" s="198" t="s">
        <v>165</v>
      </c>
      <c r="N270" s="3"/>
      <c r="O270" s="3"/>
      <c r="P270" s="3"/>
      <c r="Q270" s="192">
        <v>32392784</v>
      </c>
      <c r="R270" s="192">
        <v>5689475</v>
      </c>
      <c r="S270" s="193">
        <v>45658</v>
      </c>
    </row>
    <row r="271" spans="1:19" x14ac:dyDescent="0.2">
      <c r="A271" s="194">
        <v>900018</v>
      </c>
      <c r="B271" s="199">
        <v>21</v>
      </c>
      <c r="C271" s="196" t="s">
        <v>105</v>
      </c>
      <c r="D271" s="196" t="s">
        <v>161</v>
      </c>
      <c r="E271" s="194">
        <v>5</v>
      </c>
      <c r="F271" s="196"/>
      <c r="G271" s="196"/>
      <c r="H271" s="195" t="s">
        <v>159</v>
      </c>
      <c r="I271" s="199"/>
      <c r="J271" s="199"/>
      <c r="K271" s="196" t="s">
        <v>148</v>
      </c>
      <c r="L271" s="196" t="s">
        <v>167</v>
      </c>
      <c r="M271" s="198" t="s">
        <v>165</v>
      </c>
      <c r="N271" s="199"/>
      <c r="O271" s="199"/>
      <c r="P271" s="199"/>
      <c r="Q271" s="194">
        <v>32392355</v>
      </c>
      <c r="R271" s="194">
        <v>5689732</v>
      </c>
      <c r="S271" s="197">
        <v>45658</v>
      </c>
    </row>
    <row r="272" spans="1:19" x14ac:dyDescent="0.2">
      <c r="A272" s="192">
        <v>900019</v>
      </c>
      <c r="B272" s="3">
        <v>21</v>
      </c>
      <c r="C272" s="13" t="s">
        <v>105</v>
      </c>
      <c r="D272" s="13" t="s">
        <v>161</v>
      </c>
      <c r="E272" s="192">
        <v>5</v>
      </c>
      <c r="F272" s="13"/>
      <c r="H272" t="s">
        <v>159</v>
      </c>
      <c r="I272" s="3"/>
      <c r="J272" s="3"/>
      <c r="K272" s="13" t="s">
        <v>148</v>
      </c>
      <c r="L272" s="13" t="s">
        <v>167</v>
      </c>
      <c r="M272" s="198" t="s">
        <v>165</v>
      </c>
      <c r="N272" s="3"/>
      <c r="O272" s="3"/>
      <c r="P272" s="3"/>
      <c r="Q272" s="192">
        <v>32393443</v>
      </c>
      <c r="R272" s="192">
        <v>5689918</v>
      </c>
      <c r="S272" s="193">
        <v>45658</v>
      </c>
    </row>
    <row r="273" spans="1:19" x14ac:dyDescent="0.2">
      <c r="A273" s="194">
        <v>900020</v>
      </c>
      <c r="B273" s="199">
        <v>85</v>
      </c>
      <c r="C273" s="196" t="s">
        <v>73</v>
      </c>
      <c r="D273" s="196" t="s">
        <v>92</v>
      </c>
      <c r="E273" s="194">
        <v>6</v>
      </c>
      <c r="F273" s="196" t="s">
        <v>119</v>
      </c>
      <c r="G273" s="196" t="s">
        <v>99</v>
      </c>
      <c r="H273" s="195" t="s">
        <v>159</v>
      </c>
      <c r="I273" s="199"/>
      <c r="J273" s="199"/>
      <c r="K273" s="196" t="s">
        <v>148</v>
      </c>
      <c r="L273" s="196" t="s">
        <v>167</v>
      </c>
      <c r="M273" s="198" t="s">
        <v>165</v>
      </c>
      <c r="N273" s="199">
        <v>1000</v>
      </c>
      <c r="O273" s="199"/>
      <c r="P273" s="199"/>
      <c r="Q273" s="194">
        <v>32393554</v>
      </c>
      <c r="R273" s="194">
        <v>5689953</v>
      </c>
      <c r="S273" s="197">
        <v>45658</v>
      </c>
    </row>
    <row r="274" spans="1:19" x14ac:dyDescent="0.2">
      <c r="A274" s="192">
        <v>900021</v>
      </c>
      <c r="B274" s="3">
        <v>110</v>
      </c>
      <c r="C274" s="13" t="s">
        <v>73</v>
      </c>
      <c r="D274" s="13" t="s">
        <v>92</v>
      </c>
      <c r="E274" s="192">
        <v>6</v>
      </c>
      <c r="F274" s="13" t="s">
        <v>119</v>
      </c>
      <c r="G274" s="13" t="s">
        <v>99</v>
      </c>
      <c r="H274" t="s">
        <v>159</v>
      </c>
      <c r="I274" s="3"/>
      <c r="J274" s="3"/>
      <c r="K274" s="13" t="s">
        <v>148</v>
      </c>
      <c r="L274" s="13" t="s">
        <v>167</v>
      </c>
      <c r="M274" s="198" t="s">
        <v>165</v>
      </c>
      <c r="N274" s="3">
        <v>1000</v>
      </c>
      <c r="O274" s="3"/>
      <c r="P274" s="3"/>
      <c r="Q274" s="192">
        <v>32393059</v>
      </c>
      <c r="R274" s="192">
        <v>5689956</v>
      </c>
      <c r="S274" s="193">
        <v>45658</v>
      </c>
    </row>
    <row r="275" spans="1:19" x14ac:dyDescent="0.2">
      <c r="A275" s="194">
        <v>900022</v>
      </c>
      <c r="B275" s="199">
        <v>0.8</v>
      </c>
      <c r="C275" s="196" t="s">
        <v>105</v>
      </c>
      <c r="D275" s="196" t="s">
        <v>111</v>
      </c>
      <c r="E275" s="194">
        <v>4</v>
      </c>
      <c r="F275" s="196"/>
      <c r="G275" s="196"/>
      <c r="H275" s="195" t="s">
        <v>159</v>
      </c>
      <c r="I275" s="199"/>
      <c r="J275" s="199"/>
      <c r="K275" s="196" t="s">
        <v>148</v>
      </c>
      <c r="L275" s="196" t="s">
        <v>167</v>
      </c>
      <c r="M275" s="198" t="s">
        <v>165</v>
      </c>
      <c r="N275" s="199"/>
      <c r="O275" s="199"/>
      <c r="P275" s="199"/>
      <c r="Q275" s="194">
        <v>32392968</v>
      </c>
      <c r="R275" s="194">
        <v>5689067</v>
      </c>
      <c r="S275" s="197">
        <v>45658</v>
      </c>
    </row>
    <row r="276" spans="1:19" x14ac:dyDescent="0.2">
      <c r="A276" s="192">
        <v>900023</v>
      </c>
      <c r="B276" s="3">
        <v>60</v>
      </c>
      <c r="C276" s="13" t="s">
        <v>73</v>
      </c>
      <c r="D276" s="13" t="s">
        <v>96</v>
      </c>
      <c r="E276" s="192">
        <v>3</v>
      </c>
      <c r="F276" s="13"/>
      <c r="H276" t="s">
        <v>159</v>
      </c>
      <c r="I276" s="3"/>
      <c r="J276" s="3"/>
      <c r="K276" s="13" t="s">
        <v>148</v>
      </c>
      <c r="L276" s="13" t="s">
        <v>167</v>
      </c>
      <c r="M276" s="198" t="s">
        <v>165</v>
      </c>
      <c r="N276" s="3">
        <v>5000</v>
      </c>
      <c r="O276" s="3"/>
      <c r="P276" s="3"/>
      <c r="Q276" s="192">
        <v>32392032</v>
      </c>
      <c r="R276" s="192">
        <v>5690131</v>
      </c>
      <c r="S276" s="193">
        <v>45658</v>
      </c>
    </row>
    <row r="277" spans="1:19" x14ac:dyDescent="0.2">
      <c r="A277" s="194">
        <v>900024</v>
      </c>
      <c r="B277" s="199">
        <v>15</v>
      </c>
      <c r="C277" s="196" t="s">
        <v>93</v>
      </c>
      <c r="D277" s="196" t="s">
        <v>94</v>
      </c>
      <c r="E277" s="194">
        <v>7</v>
      </c>
      <c r="F277" s="196"/>
      <c r="G277" s="196"/>
      <c r="H277" s="195" t="s">
        <v>159</v>
      </c>
      <c r="I277" s="199"/>
      <c r="J277" s="199"/>
      <c r="K277" s="196" t="s">
        <v>148</v>
      </c>
      <c r="L277" s="196" t="s">
        <v>167</v>
      </c>
      <c r="M277" s="198" t="s">
        <v>165</v>
      </c>
      <c r="N277" s="199"/>
      <c r="O277" s="199"/>
      <c r="P277" s="199"/>
      <c r="Q277" s="194">
        <v>32393333</v>
      </c>
      <c r="R277" s="194">
        <v>5690242</v>
      </c>
      <c r="S277" s="197">
        <v>45658</v>
      </c>
    </row>
    <row r="278" spans="1:19" x14ac:dyDescent="0.2">
      <c r="A278" s="192">
        <v>900025</v>
      </c>
      <c r="B278" s="3">
        <v>50</v>
      </c>
      <c r="C278" s="13" t="s">
        <v>93</v>
      </c>
      <c r="D278" s="13" t="s">
        <v>94</v>
      </c>
      <c r="E278" s="192">
        <v>7</v>
      </c>
      <c r="F278" s="13"/>
      <c r="H278" t="s">
        <v>159</v>
      </c>
      <c r="I278" s="192"/>
      <c r="J278" s="192"/>
      <c r="K278" s="13" t="s">
        <v>122</v>
      </c>
      <c r="L278" s="13" t="s">
        <v>167</v>
      </c>
      <c r="M278" s="198" t="s">
        <v>165</v>
      </c>
      <c r="N278" s="3"/>
      <c r="O278" s="3"/>
      <c r="P278" s="3"/>
      <c r="Q278" s="192">
        <v>32392150</v>
      </c>
      <c r="R278" s="192">
        <v>5689687</v>
      </c>
      <c r="S278" s="193">
        <v>45658</v>
      </c>
    </row>
    <row r="279" spans="1:19" x14ac:dyDescent="0.2">
      <c r="A279" s="194">
        <v>1000001</v>
      </c>
      <c r="B279" s="199">
        <v>115</v>
      </c>
      <c r="C279" s="196" t="s">
        <v>73</v>
      </c>
      <c r="D279" s="196" t="s">
        <v>92</v>
      </c>
      <c r="E279" s="194">
        <v>1</v>
      </c>
      <c r="F279" s="196"/>
      <c r="G279" s="196" t="s">
        <v>107</v>
      </c>
      <c r="H279" s="195">
        <v>0.2</v>
      </c>
      <c r="I279" s="194">
        <v>35</v>
      </c>
      <c r="J279" s="194">
        <v>21</v>
      </c>
      <c r="K279" s="196" t="s">
        <v>121</v>
      </c>
      <c r="L279" s="196" t="s">
        <v>167</v>
      </c>
      <c r="M279" s="198" t="s">
        <v>165</v>
      </c>
      <c r="N279" s="199">
        <v>1200</v>
      </c>
      <c r="O279" s="199"/>
      <c r="P279" s="199"/>
      <c r="Q279" s="194">
        <v>32390814</v>
      </c>
      <c r="R279" s="194">
        <v>5691450</v>
      </c>
      <c r="S279" s="197">
        <v>45658</v>
      </c>
    </row>
    <row r="280" spans="1:19" x14ac:dyDescent="0.2">
      <c r="A280" s="192">
        <v>1000002</v>
      </c>
      <c r="B280" s="3">
        <v>205</v>
      </c>
      <c r="C280" s="13" t="s">
        <v>73</v>
      </c>
      <c r="D280" s="13" t="s">
        <v>92</v>
      </c>
      <c r="E280" s="192">
        <v>1</v>
      </c>
      <c r="F280" s="13"/>
      <c r="G280" s="13" t="s">
        <v>99</v>
      </c>
      <c r="H280">
        <v>0.3</v>
      </c>
      <c r="I280" s="3">
        <v>40</v>
      </c>
      <c r="J280" s="192">
        <v>26</v>
      </c>
      <c r="K280" s="13" t="s">
        <v>121</v>
      </c>
      <c r="L280" s="13" t="s">
        <v>167</v>
      </c>
      <c r="M280" s="198" t="s">
        <v>165</v>
      </c>
      <c r="N280" s="3">
        <v>1200</v>
      </c>
      <c r="O280" s="3"/>
      <c r="P280" s="3"/>
      <c r="Q280" s="192">
        <v>32390621</v>
      </c>
      <c r="R280" s="192">
        <v>5690816</v>
      </c>
      <c r="S280" s="193">
        <v>45658</v>
      </c>
    </row>
    <row r="281" spans="1:19" x14ac:dyDescent="0.2">
      <c r="A281" s="194">
        <v>1000003</v>
      </c>
      <c r="B281" s="199">
        <v>265</v>
      </c>
      <c r="C281" s="196" t="s">
        <v>73</v>
      </c>
      <c r="D281" s="196" t="s">
        <v>92</v>
      </c>
      <c r="E281" s="194">
        <v>2</v>
      </c>
      <c r="F281" s="196"/>
      <c r="G281" s="196" t="s">
        <v>84</v>
      </c>
      <c r="H281" s="195">
        <v>0.9</v>
      </c>
      <c r="I281" s="194"/>
      <c r="J281" s="194">
        <v>21</v>
      </c>
      <c r="K281" s="196" t="s">
        <v>121</v>
      </c>
      <c r="L281" s="196" t="s">
        <v>167</v>
      </c>
      <c r="M281" s="198" t="s">
        <v>165</v>
      </c>
      <c r="N281" s="199"/>
      <c r="O281" s="199"/>
      <c r="P281" s="199"/>
      <c r="Q281" s="194">
        <v>32390836</v>
      </c>
      <c r="R281" s="194">
        <v>5690773</v>
      </c>
      <c r="S281" s="197">
        <v>45658</v>
      </c>
    </row>
    <row r="282" spans="1:19" x14ac:dyDescent="0.2">
      <c r="A282" s="192">
        <v>1000004</v>
      </c>
      <c r="B282" s="3">
        <v>300</v>
      </c>
      <c r="C282" s="13" t="s">
        <v>73</v>
      </c>
      <c r="D282" s="13" t="s">
        <v>92</v>
      </c>
      <c r="E282" s="192">
        <v>1</v>
      </c>
      <c r="F282" s="13"/>
      <c r="G282" s="13" t="s">
        <v>99</v>
      </c>
      <c r="H282">
        <v>0.7</v>
      </c>
      <c r="I282" s="3">
        <v>25</v>
      </c>
      <c r="J282" s="192">
        <v>24</v>
      </c>
      <c r="K282" s="13" t="s">
        <v>121</v>
      </c>
      <c r="L282" s="13" t="s">
        <v>167</v>
      </c>
      <c r="M282" s="198" t="s">
        <v>165</v>
      </c>
      <c r="N282" s="3">
        <v>300</v>
      </c>
      <c r="O282" s="3"/>
      <c r="P282" s="3"/>
      <c r="Q282" s="192">
        <v>32390761</v>
      </c>
      <c r="R282" s="192">
        <v>5690727</v>
      </c>
      <c r="S282" s="193">
        <v>45658</v>
      </c>
    </row>
    <row r="283" spans="1:19" x14ac:dyDescent="0.2">
      <c r="A283" s="194">
        <v>1000005</v>
      </c>
      <c r="B283" s="199">
        <v>220</v>
      </c>
      <c r="C283" s="196" t="s">
        <v>73</v>
      </c>
      <c r="D283" s="196" t="s">
        <v>92</v>
      </c>
      <c r="E283" s="194">
        <v>1</v>
      </c>
      <c r="F283" s="196"/>
      <c r="G283" s="196" t="s">
        <v>99</v>
      </c>
      <c r="H283" s="195">
        <v>0.6</v>
      </c>
      <c r="I283" s="194"/>
      <c r="J283" s="194">
        <v>22</v>
      </c>
      <c r="K283" s="196" t="s">
        <v>121</v>
      </c>
      <c r="L283" s="196" t="s">
        <v>167</v>
      </c>
      <c r="M283" s="198" t="s">
        <v>165</v>
      </c>
      <c r="N283" s="199"/>
      <c r="O283" s="199"/>
      <c r="P283" s="199"/>
      <c r="Q283" s="194">
        <v>32390825</v>
      </c>
      <c r="R283" s="194">
        <v>5690613</v>
      </c>
      <c r="S283" s="197">
        <v>45658</v>
      </c>
    </row>
    <row r="284" spans="1:19" x14ac:dyDescent="0.2">
      <c r="A284" s="192">
        <v>1000006</v>
      </c>
      <c r="B284" s="3">
        <v>145</v>
      </c>
      <c r="C284" s="13" t="s">
        <v>73</v>
      </c>
      <c r="D284" s="13" t="s">
        <v>92</v>
      </c>
      <c r="E284" s="192">
        <v>1</v>
      </c>
      <c r="F284" s="13"/>
      <c r="G284" s="13" t="s">
        <v>99</v>
      </c>
      <c r="H284">
        <v>0.4</v>
      </c>
      <c r="I284" s="3">
        <v>30</v>
      </c>
      <c r="J284" s="192">
        <v>17</v>
      </c>
      <c r="K284" s="13" t="s">
        <v>121</v>
      </c>
      <c r="L284" s="13" t="s">
        <v>167</v>
      </c>
      <c r="M284" s="198" t="s">
        <v>165</v>
      </c>
      <c r="N284" s="3">
        <v>600</v>
      </c>
      <c r="O284" s="3"/>
      <c r="P284" s="3"/>
      <c r="Q284" s="192">
        <v>32390771</v>
      </c>
      <c r="R284" s="192">
        <v>5690396</v>
      </c>
      <c r="S284" s="193">
        <v>45658</v>
      </c>
    </row>
    <row r="285" spans="1:19" x14ac:dyDescent="0.2">
      <c r="A285" s="194">
        <v>1000007</v>
      </c>
      <c r="B285" s="199">
        <v>130</v>
      </c>
      <c r="C285" s="196" t="s">
        <v>73</v>
      </c>
      <c r="D285" s="196" t="s">
        <v>92</v>
      </c>
      <c r="E285" s="194">
        <v>2</v>
      </c>
      <c r="F285" s="196"/>
      <c r="G285" s="196" t="s">
        <v>90</v>
      </c>
      <c r="H285" s="195">
        <v>0.8</v>
      </c>
      <c r="I285" s="194"/>
      <c r="J285" s="194">
        <v>19</v>
      </c>
      <c r="K285" s="196" t="s">
        <v>121</v>
      </c>
      <c r="L285" s="196" t="s">
        <v>167</v>
      </c>
      <c r="M285" s="198" t="s">
        <v>165</v>
      </c>
      <c r="N285" s="199"/>
      <c r="O285" s="199"/>
      <c r="P285" s="199"/>
      <c r="Q285" s="194">
        <v>32390985</v>
      </c>
      <c r="R285" s="194">
        <v>5690465</v>
      </c>
      <c r="S285" s="197">
        <v>45658</v>
      </c>
    </row>
    <row r="286" spans="1:19" x14ac:dyDescent="0.2">
      <c r="A286" s="192">
        <v>1000008</v>
      </c>
      <c r="B286" s="3">
        <v>175</v>
      </c>
      <c r="C286" s="13" t="s">
        <v>73</v>
      </c>
      <c r="D286" s="13" t="s">
        <v>92</v>
      </c>
      <c r="E286" s="192">
        <v>1</v>
      </c>
      <c r="F286" s="13"/>
      <c r="G286" s="13" t="s">
        <v>99</v>
      </c>
      <c r="H286">
        <v>0.8</v>
      </c>
      <c r="I286" s="192">
        <v>25</v>
      </c>
      <c r="J286" s="192">
        <v>18</v>
      </c>
      <c r="K286" s="13" t="s">
        <v>121</v>
      </c>
      <c r="L286" s="13" t="s">
        <v>167</v>
      </c>
      <c r="M286" s="198" t="s">
        <v>165</v>
      </c>
      <c r="N286" s="3">
        <v>200</v>
      </c>
      <c r="O286" s="3"/>
      <c r="P286" s="3"/>
      <c r="Q286" s="192">
        <v>32391209</v>
      </c>
      <c r="R286" s="192">
        <v>5690471</v>
      </c>
      <c r="S286" s="193">
        <v>45658</v>
      </c>
    </row>
    <row r="287" spans="1:19" x14ac:dyDescent="0.2">
      <c r="A287" s="194">
        <v>1000009</v>
      </c>
      <c r="B287" s="199">
        <v>150</v>
      </c>
      <c r="C287" s="196" t="s">
        <v>73</v>
      </c>
      <c r="D287" s="196" t="s">
        <v>92</v>
      </c>
      <c r="E287" s="194">
        <v>1</v>
      </c>
      <c r="F287" s="196"/>
      <c r="G287" s="196" t="s">
        <v>99</v>
      </c>
      <c r="H287" s="195">
        <v>0.6</v>
      </c>
      <c r="I287" s="194">
        <v>30</v>
      </c>
      <c r="J287" s="194">
        <v>17</v>
      </c>
      <c r="K287" s="196" t="s">
        <v>121</v>
      </c>
      <c r="L287" s="196" t="s">
        <v>167</v>
      </c>
      <c r="M287" s="198" t="s">
        <v>165</v>
      </c>
      <c r="N287" s="199">
        <v>600</v>
      </c>
      <c r="O287" s="199"/>
      <c r="P287" s="199"/>
      <c r="Q287" s="194">
        <v>32390972</v>
      </c>
      <c r="R287" s="194">
        <v>5690714</v>
      </c>
      <c r="S287" s="197">
        <v>45658</v>
      </c>
    </row>
    <row r="288" spans="1:19" x14ac:dyDescent="0.2">
      <c r="A288" s="192">
        <v>1000010</v>
      </c>
      <c r="B288" s="3">
        <v>215</v>
      </c>
      <c r="C288" s="13" t="s">
        <v>73</v>
      </c>
      <c r="D288" s="13" t="s">
        <v>92</v>
      </c>
      <c r="E288" s="192">
        <v>1</v>
      </c>
      <c r="F288" s="13"/>
      <c r="G288" s="13" t="s">
        <v>99</v>
      </c>
      <c r="H288">
        <v>0.4</v>
      </c>
      <c r="I288" s="192">
        <v>35</v>
      </c>
      <c r="J288" s="192">
        <v>23</v>
      </c>
      <c r="K288" s="13" t="s">
        <v>121</v>
      </c>
      <c r="L288" s="13" t="s">
        <v>167</v>
      </c>
      <c r="M288" s="198" t="s">
        <v>165</v>
      </c>
      <c r="N288" s="3">
        <v>600</v>
      </c>
      <c r="O288" s="3"/>
      <c r="P288" s="3"/>
      <c r="Q288" s="192">
        <v>32391037</v>
      </c>
      <c r="R288" s="192">
        <v>5690846</v>
      </c>
      <c r="S288" s="193">
        <v>45658</v>
      </c>
    </row>
    <row r="289" spans="1:19" x14ac:dyDescent="0.2">
      <c r="A289" s="194">
        <v>1000011</v>
      </c>
      <c r="B289" s="199">
        <v>175</v>
      </c>
      <c r="C289" s="196" t="s">
        <v>73</v>
      </c>
      <c r="D289" s="196" t="s">
        <v>92</v>
      </c>
      <c r="E289" s="194">
        <v>1</v>
      </c>
      <c r="F289" s="196"/>
      <c r="G289" s="196" t="s">
        <v>99</v>
      </c>
      <c r="H289" s="195">
        <v>0.4</v>
      </c>
      <c r="I289" s="194">
        <v>35</v>
      </c>
      <c r="J289" s="194">
        <v>21</v>
      </c>
      <c r="K289" s="196" t="s">
        <v>121</v>
      </c>
      <c r="L289" s="196" t="s">
        <v>167</v>
      </c>
      <c r="M289" s="198" t="s">
        <v>165</v>
      </c>
      <c r="N289" s="199">
        <v>500</v>
      </c>
      <c r="O289" s="199"/>
      <c r="P289" s="199"/>
      <c r="Q289" s="194">
        <v>32391675</v>
      </c>
      <c r="R289" s="194">
        <v>5690538</v>
      </c>
      <c r="S289" s="197">
        <v>45658</v>
      </c>
    </row>
    <row r="290" spans="1:19" x14ac:dyDescent="0.2">
      <c r="A290" s="192">
        <v>1000012</v>
      </c>
      <c r="B290" s="3">
        <v>240</v>
      </c>
      <c r="C290" s="13" t="s">
        <v>73</v>
      </c>
      <c r="D290" s="13" t="s">
        <v>92</v>
      </c>
      <c r="E290" s="192">
        <v>1</v>
      </c>
      <c r="F290" s="13"/>
      <c r="G290" s="13" t="s">
        <v>107</v>
      </c>
      <c r="H290">
        <v>0.4</v>
      </c>
      <c r="I290" s="3">
        <v>30</v>
      </c>
      <c r="J290" s="192">
        <v>24</v>
      </c>
      <c r="K290" s="13" t="s">
        <v>121</v>
      </c>
      <c r="L290" s="13" t="s">
        <v>167</v>
      </c>
      <c r="M290" s="198" t="s">
        <v>165</v>
      </c>
      <c r="N290" s="3">
        <v>300</v>
      </c>
      <c r="O290" s="3"/>
      <c r="P290" s="3"/>
      <c r="Q290" s="192">
        <v>32391819</v>
      </c>
      <c r="R290" s="192">
        <v>5690665</v>
      </c>
      <c r="S290" s="193">
        <v>45658</v>
      </c>
    </row>
    <row r="291" spans="1:19" x14ac:dyDescent="0.2">
      <c r="A291" s="194">
        <v>1000013</v>
      </c>
      <c r="B291" s="199">
        <v>115</v>
      </c>
      <c r="C291" s="196" t="s">
        <v>73</v>
      </c>
      <c r="D291" s="196" t="s">
        <v>92</v>
      </c>
      <c r="E291" s="194">
        <v>2</v>
      </c>
      <c r="F291" s="196"/>
      <c r="G291" s="196" t="s">
        <v>84</v>
      </c>
      <c r="H291" s="195">
        <v>0.8</v>
      </c>
      <c r="I291" s="199"/>
      <c r="J291" s="194">
        <v>21</v>
      </c>
      <c r="K291" s="196" t="s">
        <v>121</v>
      </c>
      <c r="L291" s="196" t="s">
        <v>167</v>
      </c>
      <c r="M291" s="198" t="s">
        <v>165</v>
      </c>
      <c r="N291" s="199"/>
      <c r="O291" s="199"/>
      <c r="P291" s="199"/>
      <c r="Q291" s="194">
        <v>32392013</v>
      </c>
      <c r="R291" s="194">
        <v>5690792</v>
      </c>
      <c r="S291" s="197">
        <v>45658</v>
      </c>
    </row>
    <row r="292" spans="1:19" x14ac:dyDescent="0.2">
      <c r="A292" s="192">
        <v>1000014</v>
      </c>
      <c r="B292" s="3">
        <v>140</v>
      </c>
      <c r="C292" s="13" t="s">
        <v>73</v>
      </c>
      <c r="D292" s="13" t="s">
        <v>92</v>
      </c>
      <c r="E292" s="192">
        <v>2</v>
      </c>
      <c r="F292" s="13"/>
      <c r="G292" s="13" t="s">
        <v>85</v>
      </c>
      <c r="H292">
        <v>0.9</v>
      </c>
      <c r="I292" s="192"/>
      <c r="J292" s="192">
        <v>19</v>
      </c>
      <c r="K292" s="13" t="s">
        <v>121</v>
      </c>
      <c r="L292" s="13" t="s">
        <v>167</v>
      </c>
      <c r="M292" s="198" t="s">
        <v>165</v>
      </c>
      <c r="N292" s="3"/>
      <c r="O292" s="3"/>
      <c r="P292" s="3"/>
      <c r="Q292" s="192">
        <v>32391943</v>
      </c>
      <c r="R292" s="192">
        <v>5690945</v>
      </c>
      <c r="S292" s="193">
        <v>45658</v>
      </c>
    </row>
    <row r="293" spans="1:19" x14ac:dyDescent="0.2">
      <c r="A293" s="194">
        <v>1000015</v>
      </c>
      <c r="B293" s="199">
        <v>220</v>
      </c>
      <c r="C293" s="196" t="s">
        <v>73</v>
      </c>
      <c r="D293" s="196" t="s">
        <v>92</v>
      </c>
      <c r="E293" s="194">
        <v>1</v>
      </c>
      <c r="F293" s="196"/>
      <c r="G293" s="196" t="s">
        <v>99</v>
      </c>
      <c r="H293" s="195">
        <v>0.8</v>
      </c>
      <c r="I293" s="194">
        <v>25</v>
      </c>
      <c r="J293" s="194">
        <v>21</v>
      </c>
      <c r="K293" s="196" t="s">
        <v>121</v>
      </c>
      <c r="L293" s="196" t="s">
        <v>167</v>
      </c>
      <c r="M293" s="198" t="s">
        <v>165</v>
      </c>
      <c r="N293" s="199">
        <v>400</v>
      </c>
      <c r="O293" s="199"/>
      <c r="P293" s="199"/>
      <c r="Q293" s="194">
        <v>32391731</v>
      </c>
      <c r="R293" s="194">
        <v>5691043</v>
      </c>
      <c r="S293" s="197">
        <v>45658</v>
      </c>
    </row>
    <row r="294" spans="1:19" x14ac:dyDescent="0.2">
      <c r="A294" s="192">
        <v>1000016</v>
      </c>
      <c r="B294" s="3">
        <v>240</v>
      </c>
      <c r="C294" s="13" t="s">
        <v>73</v>
      </c>
      <c r="D294" s="13" t="s">
        <v>92</v>
      </c>
      <c r="E294" s="192">
        <v>1</v>
      </c>
      <c r="F294" s="13"/>
      <c r="G294" s="13" t="s">
        <v>99</v>
      </c>
      <c r="H294">
        <v>0.7</v>
      </c>
      <c r="I294" s="3">
        <v>25</v>
      </c>
      <c r="J294" s="192">
        <v>23</v>
      </c>
      <c r="K294" s="13" t="s">
        <v>121</v>
      </c>
      <c r="L294" s="13" t="s">
        <v>167</v>
      </c>
      <c r="M294" s="198" t="s">
        <v>165</v>
      </c>
      <c r="N294" s="3">
        <v>300</v>
      </c>
      <c r="O294" s="3"/>
      <c r="P294" s="3"/>
      <c r="Q294" s="192">
        <v>32391549</v>
      </c>
      <c r="R294" s="192">
        <v>5690965</v>
      </c>
      <c r="S294" s="193">
        <v>45658</v>
      </c>
    </row>
    <row r="295" spans="1:19" x14ac:dyDescent="0.2">
      <c r="A295" s="194">
        <v>1000017</v>
      </c>
      <c r="B295" s="199">
        <v>140</v>
      </c>
      <c r="C295" s="196" t="s">
        <v>73</v>
      </c>
      <c r="D295" s="196" t="s">
        <v>92</v>
      </c>
      <c r="E295" s="194">
        <v>2</v>
      </c>
      <c r="F295" s="196"/>
      <c r="G295" s="196" t="s">
        <v>83</v>
      </c>
      <c r="H295" s="195">
        <v>1.3</v>
      </c>
      <c r="I295" s="194"/>
      <c r="J295" s="194">
        <v>19</v>
      </c>
      <c r="K295" s="196" t="s">
        <v>121</v>
      </c>
      <c r="L295" s="196" t="s">
        <v>167</v>
      </c>
      <c r="M295" s="198" t="s">
        <v>165</v>
      </c>
      <c r="N295" s="199"/>
      <c r="O295" s="199"/>
      <c r="P295" s="199"/>
      <c r="Q295" s="194">
        <v>32391845</v>
      </c>
      <c r="R295" s="194">
        <v>5691136</v>
      </c>
      <c r="S295" s="197">
        <v>45658</v>
      </c>
    </row>
    <row r="296" spans="1:19" x14ac:dyDescent="0.2">
      <c r="A296" s="192">
        <v>1000018</v>
      </c>
      <c r="B296" s="3">
        <v>125</v>
      </c>
      <c r="C296" s="13" t="s">
        <v>73</v>
      </c>
      <c r="D296" s="13" t="s">
        <v>92</v>
      </c>
      <c r="E296" s="192">
        <v>2</v>
      </c>
      <c r="F296" s="13"/>
      <c r="G296" s="13" t="s">
        <v>100</v>
      </c>
      <c r="H296">
        <v>1</v>
      </c>
      <c r="I296" s="192">
        <v>20</v>
      </c>
      <c r="J296" s="192">
        <v>20</v>
      </c>
      <c r="K296" s="13" t="s">
        <v>121</v>
      </c>
      <c r="L296" s="13" t="s">
        <v>167</v>
      </c>
      <c r="M296" s="198" t="s">
        <v>165</v>
      </c>
      <c r="N296" s="3">
        <v>1000</v>
      </c>
      <c r="O296" s="3"/>
      <c r="P296" s="3"/>
      <c r="Q296" s="192">
        <v>32392339</v>
      </c>
      <c r="R296" s="192">
        <v>5691430</v>
      </c>
      <c r="S296" s="193">
        <v>45658</v>
      </c>
    </row>
    <row r="297" spans="1:19" x14ac:dyDescent="0.2">
      <c r="A297" s="194">
        <v>1000019</v>
      </c>
      <c r="B297" s="199">
        <v>145</v>
      </c>
      <c r="C297" s="196" t="s">
        <v>73</v>
      </c>
      <c r="D297" s="196" t="s">
        <v>92</v>
      </c>
      <c r="E297" s="194">
        <v>1</v>
      </c>
      <c r="F297" s="196"/>
      <c r="G297" s="196" t="s">
        <v>107</v>
      </c>
      <c r="H297" s="195">
        <v>0.8</v>
      </c>
      <c r="I297" s="199">
        <v>20</v>
      </c>
      <c r="J297" s="199">
        <v>20</v>
      </c>
      <c r="K297" s="196" t="s">
        <v>121</v>
      </c>
      <c r="L297" s="196" t="s">
        <v>167</v>
      </c>
      <c r="M297" s="198" t="s">
        <v>165</v>
      </c>
      <c r="N297" s="199">
        <v>300</v>
      </c>
      <c r="O297" s="199"/>
      <c r="P297" s="199"/>
      <c r="Q297" s="194">
        <v>32392206</v>
      </c>
      <c r="R297" s="194">
        <v>5691563</v>
      </c>
      <c r="S297" s="197">
        <v>45658</v>
      </c>
    </row>
    <row r="298" spans="1:19" x14ac:dyDescent="0.2">
      <c r="A298" s="192">
        <v>1000020</v>
      </c>
      <c r="B298" s="3">
        <v>3.4</v>
      </c>
      <c r="C298" s="13" t="s">
        <v>105</v>
      </c>
      <c r="D298" s="13" t="s">
        <v>161</v>
      </c>
      <c r="E298" s="192">
        <v>5</v>
      </c>
      <c r="F298" s="13"/>
      <c r="H298" t="s">
        <v>159</v>
      </c>
      <c r="I298" s="3"/>
      <c r="J298" s="3"/>
      <c r="K298" s="13" t="s">
        <v>121</v>
      </c>
      <c r="L298" s="13" t="s">
        <v>167</v>
      </c>
      <c r="M298" s="198" t="s">
        <v>165</v>
      </c>
      <c r="N298" s="3"/>
      <c r="O298" s="3"/>
      <c r="P298" s="3"/>
      <c r="Q298" s="192">
        <v>32391066</v>
      </c>
      <c r="R298" s="192">
        <v>5691501</v>
      </c>
      <c r="S298" s="193">
        <v>45658</v>
      </c>
    </row>
    <row r="299" spans="1:19" x14ac:dyDescent="0.2">
      <c r="A299" s="194">
        <v>1000021</v>
      </c>
      <c r="B299" s="199">
        <v>0.8</v>
      </c>
      <c r="C299" s="196" t="s">
        <v>105</v>
      </c>
      <c r="D299" s="196" t="s">
        <v>111</v>
      </c>
      <c r="E299" s="194">
        <v>4</v>
      </c>
      <c r="F299" s="196"/>
      <c r="G299" s="196"/>
      <c r="H299" s="195" t="s">
        <v>159</v>
      </c>
      <c r="I299" s="199"/>
      <c r="J299" s="199"/>
      <c r="K299" s="196" t="s">
        <v>121</v>
      </c>
      <c r="L299" s="196" t="s">
        <v>167</v>
      </c>
      <c r="M299" s="198" t="s">
        <v>165</v>
      </c>
      <c r="N299" s="199"/>
      <c r="O299" s="199"/>
      <c r="P299" s="199"/>
      <c r="Q299" s="194">
        <v>32391888</v>
      </c>
      <c r="R299" s="194">
        <v>5692013</v>
      </c>
      <c r="S299" s="197">
        <v>45658</v>
      </c>
    </row>
    <row r="300" spans="1:19" x14ac:dyDescent="0.2">
      <c r="A300" s="192">
        <v>1000022</v>
      </c>
      <c r="B300" s="3">
        <v>85</v>
      </c>
      <c r="C300" s="13" t="s">
        <v>73</v>
      </c>
      <c r="D300" s="13" t="s">
        <v>92</v>
      </c>
      <c r="E300" s="192">
        <v>6</v>
      </c>
      <c r="F300" s="13" t="s">
        <v>119</v>
      </c>
      <c r="G300" s="13" t="s">
        <v>99</v>
      </c>
      <c r="H300" t="s">
        <v>159</v>
      </c>
      <c r="I300" s="3"/>
      <c r="J300" s="3"/>
      <c r="K300" s="13" t="s">
        <v>121</v>
      </c>
      <c r="L300" s="13" t="s">
        <v>167</v>
      </c>
      <c r="M300" s="198" t="s">
        <v>165</v>
      </c>
      <c r="N300" s="3">
        <v>1000</v>
      </c>
      <c r="O300" s="3"/>
      <c r="P300" s="3"/>
      <c r="Q300" s="192">
        <v>32391250</v>
      </c>
      <c r="R300" s="192">
        <v>5691774</v>
      </c>
      <c r="S300" s="193">
        <v>45658</v>
      </c>
    </row>
    <row r="301" spans="1:19" x14ac:dyDescent="0.2">
      <c r="A301" s="194">
        <v>1000023</v>
      </c>
      <c r="B301" s="199">
        <v>21</v>
      </c>
      <c r="C301" s="196" t="s">
        <v>105</v>
      </c>
      <c r="D301" s="196" t="s">
        <v>161</v>
      </c>
      <c r="E301" s="194">
        <v>5</v>
      </c>
      <c r="F301" s="196"/>
      <c r="G301" s="196"/>
      <c r="H301" s="195" t="s">
        <v>159</v>
      </c>
      <c r="I301" s="194"/>
      <c r="J301" s="194"/>
      <c r="K301" s="196" t="s">
        <v>121</v>
      </c>
      <c r="L301" s="196" t="s">
        <v>167</v>
      </c>
      <c r="M301" s="198" t="s">
        <v>165</v>
      </c>
      <c r="N301" s="199"/>
      <c r="O301" s="199"/>
      <c r="P301" s="199"/>
      <c r="Q301" s="194">
        <v>32392040</v>
      </c>
      <c r="R301" s="194">
        <v>5690635</v>
      </c>
      <c r="S301" s="197">
        <v>45658</v>
      </c>
    </row>
    <row r="302" spans="1:19" x14ac:dyDescent="0.2">
      <c r="A302" s="192">
        <v>1000024</v>
      </c>
      <c r="B302" s="3">
        <v>240</v>
      </c>
      <c r="C302" s="13" t="s">
        <v>73</v>
      </c>
      <c r="D302" s="13" t="s">
        <v>92</v>
      </c>
      <c r="E302" s="192">
        <v>1</v>
      </c>
      <c r="F302" s="13"/>
      <c r="G302" s="13" t="s">
        <v>102</v>
      </c>
      <c r="H302">
        <v>0.5</v>
      </c>
      <c r="I302" s="192">
        <v>30</v>
      </c>
      <c r="J302" s="192">
        <v>22</v>
      </c>
      <c r="K302" s="13" t="s">
        <v>121</v>
      </c>
      <c r="L302" s="13" t="s">
        <v>167</v>
      </c>
      <c r="M302" s="198" t="s">
        <v>165</v>
      </c>
      <c r="N302" s="3">
        <v>500</v>
      </c>
      <c r="O302" s="3"/>
      <c r="P302" s="3"/>
      <c r="Q302" s="192">
        <v>32391525</v>
      </c>
      <c r="R302" s="192">
        <v>5691289</v>
      </c>
      <c r="S302" s="193">
        <v>45658</v>
      </c>
    </row>
    <row r="303" spans="1:19" x14ac:dyDescent="0.2">
      <c r="A303" s="194">
        <v>1000025</v>
      </c>
      <c r="B303" s="199">
        <v>45</v>
      </c>
      <c r="C303" s="196" t="s">
        <v>93</v>
      </c>
      <c r="D303" s="196" t="s">
        <v>94</v>
      </c>
      <c r="E303" s="194">
        <v>7</v>
      </c>
      <c r="F303" s="196"/>
      <c r="G303" s="196"/>
      <c r="H303" s="195" t="s">
        <v>159</v>
      </c>
      <c r="I303" s="194"/>
      <c r="J303" s="194"/>
      <c r="K303" s="196" t="s">
        <v>121</v>
      </c>
      <c r="L303" s="196" t="s">
        <v>167</v>
      </c>
      <c r="M303" s="198" t="s">
        <v>165</v>
      </c>
      <c r="N303" s="199"/>
      <c r="O303" s="199"/>
      <c r="P303" s="199"/>
      <c r="Q303" s="194">
        <v>32391864</v>
      </c>
      <c r="R303" s="194">
        <v>5690782</v>
      </c>
      <c r="S303" s="197">
        <v>45658</v>
      </c>
    </row>
    <row r="304" spans="1:19" x14ac:dyDescent="0.2">
      <c r="A304" s="192">
        <v>1100001</v>
      </c>
      <c r="B304" s="3">
        <v>175</v>
      </c>
      <c r="C304" s="13" t="s">
        <v>73</v>
      </c>
      <c r="D304" s="13" t="s">
        <v>92</v>
      </c>
      <c r="E304" s="192">
        <v>1</v>
      </c>
      <c r="F304" s="13"/>
      <c r="G304" s="13" t="s">
        <v>99</v>
      </c>
      <c r="H304">
        <v>0.4</v>
      </c>
      <c r="I304" s="192">
        <v>30</v>
      </c>
      <c r="J304" s="192">
        <v>22</v>
      </c>
      <c r="K304" s="13" t="s">
        <v>122</v>
      </c>
      <c r="L304" s="13" t="s">
        <v>167</v>
      </c>
      <c r="M304" s="198" t="s">
        <v>165</v>
      </c>
      <c r="N304" s="3">
        <v>800</v>
      </c>
      <c r="O304" s="3"/>
      <c r="P304" s="3"/>
      <c r="Q304" s="192">
        <v>32389990</v>
      </c>
      <c r="R304" s="192">
        <v>5691225</v>
      </c>
      <c r="S304" s="193">
        <v>45658</v>
      </c>
    </row>
    <row r="305" spans="1:19" x14ac:dyDescent="0.2">
      <c r="A305" s="194">
        <v>1100002</v>
      </c>
      <c r="B305" s="199">
        <v>175</v>
      </c>
      <c r="C305" s="196" t="s">
        <v>73</v>
      </c>
      <c r="D305" s="196" t="s">
        <v>92</v>
      </c>
      <c r="E305" s="194">
        <v>1</v>
      </c>
      <c r="F305" s="196"/>
      <c r="G305" s="196" t="s">
        <v>99</v>
      </c>
      <c r="H305" s="195">
        <v>0.4</v>
      </c>
      <c r="I305" s="199">
        <v>30</v>
      </c>
      <c r="J305" s="199">
        <v>22</v>
      </c>
      <c r="K305" s="196" t="s">
        <v>122</v>
      </c>
      <c r="L305" s="196" t="s">
        <v>167</v>
      </c>
      <c r="M305" s="198" t="s">
        <v>165</v>
      </c>
      <c r="N305" s="199">
        <v>800</v>
      </c>
      <c r="O305" s="199"/>
      <c r="P305" s="199"/>
      <c r="Q305" s="194">
        <v>32390311</v>
      </c>
      <c r="R305" s="194">
        <v>5690854</v>
      </c>
      <c r="S305" s="197">
        <v>45658</v>
      </c>
    </row>
    <row r="306" spans="1:19" x14ac:dyDescent="0.2">
      <c r="A306" s="192">
        <v>1100003</v>
      </c>
      <c r="B306" s="3">
        <v>175</v>
      </c>
      <c r="C306" s="13" t="s">
        <v>73</v>
      </c>
      <c r="D306" s="13" t="s">
        <v>92</v>
      </c>
      <c r="E306" s="192">
        <v>1</v>
      </c>
      <c r="F306" s="13"/>
      <c r="G306" s="13" t="s">
        <v>99</v>
      </c>
      <c r="H306">
        <v>0.6</v>
      </c>
      <c r="I306" s="192">
        <v>20</v>
      </c>
      <c r="J306" s="192">
        <v>19</v>
      </c>
      <c r="K306" s="13" t="s">
        <v>122</v>
      </c>
      <c r="L306" s="13" t="s">
        <v>167</v>
      </c>
      <c r="M306" s="198" t="s">
        <v>165</v>
      </c>
      <c r="N306" s="3">
        <v>500</v>
      </c>
      <c r="O306" s="3"/>
      <c r="P306" s="3"/>
      <c r="Q306" s="192">
        <v>32390472</v>
      </c>
      <c r="R306" s="192">
        <v>5690736</v>
      </c>
      <c r="S306" s="193">
        <v>45658</v>
      </c>
    </row>
    <row r="307" spans="1:19" x14ac:dyDescent="0.2">
      <c r="A307" s="194">
        <v>1100004</v>
      </c>
      <c r="B307" s="199">
        <v>40</v>
      </c>
      <c r="C307" s="196" t="s">
        <v>73</v>
      </c>
      <c r="D307" s="196" t="s">
        <v>96</v>
      </c>
      <c r="E307" s="194">
        <v>3</v>
      </c>
      <c r="F307" s="196"/>
      <c r="G307" s="196"/>
      <c r="H307" s="195" t="s">
        <v>159</v>
      </c>
      <c r="I307" s="199"/>
      <c r="J307" s="199"/>
      <c r="K307" s="196" t="s">
        <v>122</v>
      </c>
      <c r="L307" s="196" t="s">
        <v>167</v>
      </c>
      <c r="M307" s="198" t="s">
        <v>165</v>
      </c>
      <c r="N307" s="199">
        <v>10000</v>
      </c>
      <c r="O307" s="199"/>
      <c r="P307" s="199"/>
      <c r="Q307" s="194">
        <v>32390300</v>
      </c>
      <c r="R307" s="194">
        <v>5690686</v>
      </c>
      <c r="S307" s="197">
        <v>45658</v>
      </c>
    </row>
    <row r="308" spans="1:19" x14ac:dyDescent="0.2">
      <c r="A308" s="192">
        <v>1100005</v>
      </c>
      <c r="B308" s="3">
        <v>130</v>
      </c>
      <c r="C308" s="13" t="s">
        <v>73</v>
      </c>
      <c r="D308" s="13" t="s">
        <v>92</v>
      </c>
      <c r="E308" s="192">
        <v>1</v>
      </c>
      <c r="F308" s="13"/>
      <c r="G308" s="13" t="s">
        <v>99</v>
      </c>
      <c r="H308">
        <v>0.7</v>
      </c>
      <c r="I308" s="3">
        <v>20</v>
      </c>
      <c r="J308" s="192">
        <v>16</v>
      </c>
      <c r="K308" s="13" t="s">
        <v>122</v>
      </c>
      <c r="L308" s="13" t="s">
        <v>167</v>
      </c>
      <c r="M308" s="198" t="s">
        <v>165</v>
      </c>
      <c r="N308" s="3">
        <v>300</v>
      </c>
      <c r="O308" s="3"/>
      <c r="P308" s="3"/>
      <c r="Q308" s="192">
        <v>32390494</v>
      </c>
      <c r="R308" s="192">
        <v>5690401</v>
      </c>
      <c r="S308" s="193">
        <v>45658</v>
      </c>
    </row>
    <row r="309" spans="1:19" x14ac:dyDescent="0.2">
      <c r="A309" s="194">
        <v>1100006</v>
      </c>
      <c r="B309" s="199">
        <v>50</v>
      </c>
      <c r="C309" s="196" t="s">
        <v>73</v>
      </c>
      <c r="D309" s="196" t="s">
        <v>96</v>
      </c>
      <c r="E309" s="194">
        <v>3</v>
      </c>
      <c r="F309" s="196"/>
      <c r="G309" s="196"/>
      <c r="H309" s="195" t="s">
        <v>159</v>
      </c>
      <c r="I309" s="194"/>
      <c r="J309" s="194"/>
      <c r="K309" s="196" t="s">
        <v>122</v>
      </c>
      <c r="L309" s="196" t="s">
        <v>167</v>
      </c>
      <c r="M309" s="198" t="s">
        <v>165</v>
      </c>
      <c r="N309" s="199">
        <v>10000</v>
      </c>
      <c r="O309" s="199"/>
      <c r="P309" s="199"/>
      <c r="Q309" s="194">
        <v>32390444</v>
      </c>
      <c r="R309" s="194">
        <v>5690318</v>
      </c>
      <c r="S309" s="197">
        <v>45658</v>
      </c>
    </row>
    <row r="310" spans="1:19" x14ac:dyDescent="0.2">
      <c r="A310" s="192">
        <v>1100007</v>
      </c>
      <c r="B310" s="3">
        <v>115</v>
      </c>
      <c r="C310" s="13" t="s">
        <v>73</v>
      </c>
      <c r="D310" s="13" t="s">
        <v>92</v>
      </c>
      <c r="E310" s="192">
        <v>2</v>
      </c>
      <c r="F310" s="13"/>
      <c r="G310" s="13" t="s">
        <v>84</v>
      </c>
      <c r="H310">
        <v>0.7</v>
      </c>
      <c r="I310" s="192"/>
      <c r="J310" s="192">
        <v>15</v>
      </c>
      <c r="K310" s="13" t="s">
        <v>122</v>
      </c>
      <c r="L310" s="13" t="s">
        <v>167</v>
      </c>
      <c r="M310" s="198" t="s">
        <v>165</v>
      </c>
      <c r="N310" s="3"/>
      <c r="O310" s="3"/>
      <c r="P310" s="3"/>
      <c r="Q310" s="192">
        <v>32390279</v>
      </c>
      <c r="R310" s="192">
        <v>5690309</v>
      </c>
      <c r="S310" s="193">
        <v>45658</v>
      </c>
    </row>
    <row r="311" spans="1:19" x14ac:dyDescent="0.2">
      <c r="A311" s="194">
        <v>1100008</v>
      </c>
      <c r="B311" s="199">
        <v>210</v>
      </c>
      <c r="C311" s="196" t="s">
        <v>73</v>
      </c>
      <c r="D311" s="196" t="s">
        <v>92</v>
      </c>
      <c r="E311" s="194">
        <v>1</v>
      </c>
      <c r="F311" s="196"/>
      <c r="G311" s="196" t="s">
        <v>102</v>
      </c>
      <c r="H311" s="195">
        <v>0.6</v>
      </c>
      <c r="I311" s="194">
        <v>25</v>
      </c>
      <c r="J311" s="194">
        <v>18</v>
      </c>
      <c r="K311" s="196" t="s">
        <v>122</v>
      </c>
      <c r="L311" s="196" t="s">
        <v>167</v>
      </c>
      <c r="M311" s="198" t="s">
        <v>165</v>
      </c>
      <c r="N311" s="199">
        <v>600</v>
      </c>
      <c r="O311" s="199"/>
      <c r="P311" s="199"/>
      <c r="Q311" s="194">
        <v>32390020</v>
      </c>
      <c r="R311" s="194">
        <v>5690373</v>
      </c>
      <c r="S311" s="197">
        <v>45658</v>
      </c>
    </row>
    <row r="312" spans="1:19" x14ac:dyDescent="0.2">
      <c r="A312" s="192">
        <v>1100009</v>
      </c>
      <c r="B312" s="3">
        <v>255</v>
      </c>
      <c r="C312" s="13" t="s">
        <v>73</v>
      </c>
      <c r="D312" s="13" t="s">
        <v>92</v>
      </c>
      <c r="E312" s="192">
        <v>1</v>
      </c>
      <c r="F312" s="13"/>
      <c r="G312" s="13" t="s">
        <v>107</v>
      </c>
      <c r="H312">
        <v>0.4</v>
      </c>
      <c r="I312" s="3">
        <v>25</v>
      </c>
      <c r="J312" s="192">
        <v>22</v>
      </c>
      <c r="K312" s="13" t="s">
        <v>122</v>
      </c>
      <c r="L312" s="13" t="s">
        <v>167</v>
      </c>
      <c r="M312" s="198" t="s">
        <v>165</v>
      </c>
      <c r="N312" s="3">
        <v>400</v>
      </c>
      <c r="O312" s="3"/>
      <c r="P312" s="3"/>
      <c r="Q312" s="192">
        <v>32390032</v>
      </c>
      <c r="R312" s="192">
        <v>5690474</v>
      </c>
      <c r="S312" s="193">
        <v>45658</v>
      </c>
    </row>
    <row r="313" spans="1:19" x14ac:dyDescent="0.2">
      <c r="A313" s="194">
        <v>1100010</v>
      </c>
      <c r="B313" s="199">
        <v>210</v>
      </c>
      <c r="C313" s="196" t="s">
        <v>73</v>
      </c>
      <c r="D313" s="196" t="s">
        <v>92</v>
      </c>
      <c r="E313" s="194">
        <v>1</v>
      </c>
      <c r="F313" s="196"/>
      <c r="G313" s="196" t="s">
        <v>99</v>
      </c>
      <c r="H313" s="195">
        <v>0.5</v>
      </c>
      <c r="I313" s="194">
        <v>30</v>
      </c>
      <c r="J313" s="194">
        <v>22</v>
      </c>
      <c r="K313" s="196" t="s">
        <v>122</v>
      </c>
      <c r="L313" s="196" t="s">
        <v>167</v>
      </c>
      <c r="M313" s="198" t="s">
        <v>165</v>
      </c>
      <c r="N313" s="199">
        <v>800</v>
      </c>
      <c r="O313" s="199"/>
      <c r="P313" s="199"/>
      <c r="Q313" s="194">
        <v>32389900</v>
      </c>
      <c r="R313" s="194">
        <v>5690620</v>
      </c>
      <c r="S313" s="197">
        <v>45658</v>
      </c>
    </row>
    <row r="314" spans="1:19" x14ac:dyDescent="0.2">
      <c r="A314" s="192">
        <v>1100011</v>
      </c>
      <c r="B314" s="3">
        <v>140</v>
      </c>
      <c r="C314" s="13" t="s">
        <v>73</v>
      </c>
      <c r="D314" s="13" t="s">
        <v>92</v>
      </c>
      <c r="E314" s="192">
        <v>2</v>
      </c>
      <c r="F314" s="13"/>
      <c r="G314" s="13" t="s">
        <v>84</v>
      </c>
      <c r="H314">
        <v>0.8</v>
      </c>
      <c r="I314" s="3"/>
      <c r="J314" s="3">
        <v>16</v>
      </c>
      <c r="K314" s="13" t="s">
        <v>122</v>
      </c>
      <c r="L314" s="13" t="s">
        <v>167</v>
      </c>
      <c r="M314" s="198" t="s">
        <v>165</v>
      </c>
      <c r="N314" s="3"/>
      <c r="O314" s="3"/>
      <c r="P314" s="3"/>
      <c r="Q314" s="192">
        <v>32390148</v>
      </c>
      <c r="R314" s="192">
        <v>5687657</v>
      </c>
      <c r="S314" s="193">
        <v>45658</v>
      </c>
    </row>
    <row r="315" spans="1:19" x14ac:dyDescent="0.2">
      <c r="A315" s="194">
        <v>1100012</v>
      </c>
      <c r="B315" s="199">
        <v>150</v>
      </c>
      <c r="C315" s="196" t="s">
        <v>73</v>
      </c>
      <c r="D315" s="196" t="s">
        <v>92</v>
      </c>
      <c r="E315" s="194">
        <v>1</v>
      </c>
      <c r="F315" s="196"/>
      <c r="G315" s="196" t="s">
        <v>99</v>
      </c>
      <c r="H315" s="195">
        <v>0.5</v>
      </c>
      <c r="I315" s="194">
        <v>20</v>
      </c>
      <c r="J315" s="194">
        <v>18</v>
      </c>
      <c r="K315" s="196" t="s">
        <v>122</v>
      </c>
      <c r="L315" s="196" t="s">
        <v>167</v>
      </c>
      <c r="M315" s="198" t="s">
        <v>165</v>
      </c>
      <c r="N315" s="199">
        <v>500</v>
      </c>
      <c r="O315" s="199"/>
      <c r="P315" s="199"/>
      <c r="Q315" s="194">
        <v>32390250</v>
      </c>
      <c r="R315" s="194">
        <v>5687610</v>
      </c>
      <c r="S315" s="197">
        <v>45658</v>
      </c>
    </row>
    <row r="316" spans="1:19" x14ac:dyDescent="0.2">
      <c r="A316" s="192">
        <v>1100013</v>
      </c>
      <c r="B316" s="3">
        <v>75</v>
      </c>
      <c r="C316" s="13" t="s">
        <v>73</v>
      </c>
      <c r="D316" s="13" t="s">
        <v>79</v>
      </c>
      <c r="E316" s="192">
        <v>2</v>
      </c>
      <c r="F316" s="13"/>
      <c r="G316" s="13" t="s">
        <v>100</v>
      </c>
      <c r="H316">
        <v>0.7</v>
      </c>
      <c r="I316" s="192"/>
      <c r="J316" s="192"/>
      <c r="K316" s="13" t="s">
        <v>122</v>
      </c>
      <c r="L316" s="13" t="s">
        <v>167</v>
      </c>
      <c r="M316" s="198" t="s">
        <v>165</v>
      </c>
      <c r="N316" s="3"/>
      <c r="O316" s="3"/>
      <c r="P316" s="3"/>
      <c r="Q316" s="192">
        <v>32390505</v>
      </c>
      <c r="R316" s="192">
        <v>5687736</v>
      </c>
      <c r="S316" s="193">
        <v>45658</v>
      </c>
    </row>
    <row r="317" spans="1:19" x14ac:dyDescent="0.2">
      <c r="A317" s="194">
        <v>1100014</v>
      </c>
      <c r="B317" s="199">
        <v>140</v>
      </c>
      <c r="C317" s="196" t="s">
        <v>73</v>
      </c>
      <c r="D317" s="196" t="s">
        <v>92</v>
      </c>
      <c r="E317" s="194">
        <v>1</v>
      </c>
      <c r="F317" s="196"/>
      <c r="G317" s="196" t="s">
        <v>107</v>
      </c>
      <c r="H317" s="195">
        <v>0.4</v>
      </c>
      <c r="I317" s="199">
        <v>25</v>
      </c>
      <c r="J317" s="194">
        <v>18</v>
      </c>
      <c r="K317" s="196" t="s">
        <v>122</v>
      </c>
      <c r="L317" s="196" t="s">
        <v>167</v>
      </c>
      <c r="M317" s="198" t="s">
        <v>165</v>
      </c>
      <c r="N317" s="199">
        <v>600</v>
      </c>
      <c r="O317" s="199"/>
      <c r="P317" s="199"/>
      <c r="Q317" s="194">
        <v>32390614</v>
      </c>
      <c r="R317" s="194">
        <v>5687616</v>
      </c>
      <c r="S317" s="197">
        <v>45658</v>
      </c>
    </row>
    <row r="318" spans="1:19" x14ac:dyDescent="0.2">
      <c r="A318" s="192">
        <v>1100015</v>
      </c>
      <c r="B318" s="3">
        <v>155</v>
      </c>
      <c r="C318" s="13" t="s">
        <v>73</v>
      </c>
      <c r="D318" s="13" t="s">
        <v>92</v>
      </c>
      <c r="E318" s="192">
        <v>1</v>
      </c>
      <c r="F318" s="13"/>
      <c r="G318" s="13" t="s">
        <v>99</v>
      </c>
      <c r="H318">
        <v>0.7</v>
      </c>
      <c r="I318" s="192">
        <v>25</v>
      </c>
      <c r="J318" s="192">
        <v>18</v>
      </c>
      <c r="K318" s="13" t="s">
        <v>122</v>
      </c>
      <c r="L318" s="13" t="s">
        <v>167</v>
      </c>
      <c r="M318" s="198" t="s">
        <v>165</v>
      </c>
      <c r="N318" s="3">
        <v>400</v>
      </c>
      <c r="O318" s="3"/>
      <c r="P318" s="3"/>
      <c r="Q318" s="192">
        <v>32390619</v>
      </c>
      <c r="R318" s="192">
        <v>5687874</v>
      </c>
      <c r="S318" s="193">
        <v>45658</v>
      </c>
    </row>
    <row r="319" spans="1:19" x14ac:dyDescent="0.2">
      <c r="A319" s="194">
        <v>1100016</v>
      </c>
      <c r="B319" s="199">
        <v>110</v>
      </c>
      <c r="C319" s="196" t="s">
        <v>73</v>
      </c>
      <c r="D319" s="196" t="s">
        <v>79</v>
      </c>
      <c r="E319" s="194">
        <v>2</v>
      </c>
      <c r="F319" s="196"/>
      <c r="G319" s="196" t="s">
        <v>99</v>
      </c>
      <c r="H319" s="195">
        <v>0.7</v>
      </c>
      <c r="I319" s="199"/>
      <c r="J319" s="199">
        <v>16</v>
      </c>
      <c r="K319" s="196" t="s">
        <v>122</v>
      </c>
      <c r="L319" s="196" t="s">
        <v>167</v>
      </c>
      <c r="M319" s="198" t="s">
        <v>165</v>
      </c>
      <c r="N319" s="199"/>
      <c r="O319" s="199"/>
      <c r="P319" s="199"/>
      <c r="Q319" s="194">
        <v>32390563</v>
      </c>
      <c r="R319" s="194">
        <v>5687960</v>
      </c>
      <c r="S319" s="197">
        <v>45658</v>
      </c>
    </row>
    <row r="320" spans="1:19" x14ac:dyDescent="0.2">
      <c r="A320" s="192">
        <v>1100017</v>
      </c>
      <c r="B320" s="3">
        <v>170</v>
      </c>
      <c r="C320" s="13" t="s">
        <v>73</v>
      </c>
      <c r="D320" s="13" t="s">
        <v>92</v>
      </c>
      <c r="E320" s="192">
        <v>1</v>
      </c>
      <c r="F320" s="13"/>
      <c r="G320" s="13" t="s">
        <v>100</v>
      </c>
      <c r="H320">
        <v>1.3</v>
      </c>
      <c r="I320" s="3">
        <v>20</v>
      </c>
      <c r="J320" s="192">
        <v>14</v>
      </c>
      <c r="K320" s="13" t="s">
        <v>122</v>
      </c>
      <c r="L320" s="13" t="s">
        <v>167</v>
      </c>
      <c r="M320" s="198" t="s">
        <v>165</v>
      </c>
      <c r="N320" s="3">
        <v>200</v>
      </c>
      <c r="O320" s="3"/>
      <c r="P320" s="3"/>
      <c r="Q320" s="192">
        <v>32390602</v>
      </c>
      <c r="R320" s="192">
        <v>5688050</v>
      </c>
      <c r="S320" s="193">
        <v>45658</v>
      </c>
    </row>
    <row r="321" spans="1:19" x14ac:dyDescent="0.2">
      <c r="A321" s="194">
        <v>1100018</v>
      </c>
      <c r="B321" s="199">
        <v>45</v>
      </c>
      <c r="C321" s="196" t="s">
        <v>73</v>
      </c>
      <c r="D321" s="196" t="s">
        <v>96</v>
      </c>
      <c r="E321" s="194">
        <v>3</v>
      </c>
      <c r="F321" s="196"/>
      <c r="G321" s="196"/>
      <c r="H321" s="195" t="s">
        <v>159</v>
      </c>
      <c r="I321" s="194"/>
      <c r="J321" s="194"/>
      <c r="K321" s="196" t="s">
        <v>122</v>
      </c>
      <c r="L321" s="196" t="s">
        <v>167</v>
      </c>
      <c r="M321" s="198" t="s">
        <v>165</v>
      </c>
      <c r="N321" s="199">
        <v>7500</v>
      </c>
      <c r="O321" s="199"/>
      <c r="P321" s="199"/>
      <c r="Q321" s="194">
        <v>32390514</v>
      </c>
      <c r="R321" s="194">
        <v>5687962</v>
      </c>
      <c r="S321" s="197">
        <v>45658</v>
      </c>
    </row>
    <row r="322" spans="1:19" x14ac:dyDescent="0.2">
      <c r="A322" s="192">
        <v>1100019</v>
      </c>
      <c r="B322" s="3">
        <v>110</v>
      </c>
      <c r="C322" s="13" t="s">
        <v>73</v>
      </c>
      <c r="D322" s="13" t="s">
        <v>79</v>
      </c>
      <c r="E322" s="192">
        <v>2</v>
      </c>
      <c r="F322" s="13"/>
      <c r="G322" s="13" t="s">
        <v>102</v>
      </c>
      <c r="H322">
        <v>0.9</v>
      </c>
      <c r="I322" s="3"/>
      <c r="J322" s="192">
        <v>14</v>
      </c>
      <c r="K322" s="13" t="s">
        <v>122</v>
      </c>
      <c r="L322" s="13" t="s">
        <v>167</v>
      </c>
      <c r="M322" s="198" t="s">
        <v>165</v>
      </c>
      <c r="N322" s="3"/>
      <c r="O322" s="3"/>
      <c r="P322" s="3"/>
      <c r="Q322" s="192">
        <v>32390571</v>
      </c>
      <c r="R322" s="192">
        <v>5688200</v>
      </c>
      <c r="S322" s="193">
        <v>45658</v>
      </c>
    </row>
    <row r="323" spans="1:19" x14ac:dyDescent="0.2">
      <c r="A323" s="194">
        <v>1100020</v>
      </c>
      <c r="B323" s="199">
        <v>185</v>
      </c>
      <c r="C323" s="196" t="s">
        <v>73</v>
      </c>
      <c r="D323" s="196" t="s">
        <v>92</v>
      </c>
      <c r="E323" s="194">
        <v>1</v>
      </c>
      <c r="F323" s="196"/>
      <c r="G323" s="196" t="s">
        <v>99</v>
      </c>
      <c r="H323" s="195">
        <v>1.1000000000000001</v>
      </c>
      <c r="I323" s="194">
        <v>20</v>
      </c>
      <c r="J323" s="194">
        <v>16</v>
      </c>
      <c r="K323" s="196" t="s">
        <v>122</v>
      </c>
      <c r="L323" s="196" t="s">
        <v>167</v>
      </c>
      <c r="M323" s="198" t="s">
        <v>165</v>
      </c>
      <c r="N323" s="199">
        <v>200</v>
      </c>
      <c r="O323" s="199"/>
      <c r="P323" s="199"/>
      <c r="Q323" s="194">
        <v>32390578</v>
      </c>
      <c r="R323" s="194">
        <v>5688415</v>
      </c>
      <c r="S323" s="197">
        <v>45658</v>
      </c>
    </row>
    <row r="324" spans="1:19" x14ac:dyDescent="0.2">
      <c r="A324" s="192">
        <v>1100021</v>
      </c>
      <c r="B324" s="3">
        <v>110</v>
      </c>
      <c r="C324" s="13" t="s">
        <v>73</v>
      </c>
      <c r="D324" s="13" t="s">
        <v>79</v>
      </c>
      <c r="E324" s="192">
        <v>2</v>
      </c>
      <c r="F324" s="13"/>
      <c r="G324" s="13" t="s">
        <v>84</v>
      </c>
      <c r="H324">
        <v>1.8</v>
      </c>
      <c r="I324" s="192"/>
      <c r="J324" s="192">
        <v>17</v>
      </c>
      <c r="K324" s="13" t="s">
        <v>122</v>
      </c>
      <c r="L324" s="13" t="s">
        <v>167</v>
      </c>
      <c r="M324" s="198" t="s">
        <v>165</v>
      </c>
      <c r="N324" s="3"/>
      <c r="O324" s="3"/>
      <c r="P324" s="3"/>
      <c r="Q324" s="192">
        <v>32390487</v>
      </c>
      <c r="R324" s="192">
        <v>5688659</v>
      </c>
      <c r="S324" s="193">
        <v>45658</v>
      </c>
    </row>
    <row r="325" spans="1:19" x14ac:dyDescent="0.2">
      <c r="A325" s="194">
        <v>1100022</v>
      </c>
      <c r="B325" s="199">
        <v>155</v>
      </c>
      <c r="C325" s="196" t="s">
        <v>73</v>
      </c>
      <c r="D325" s="196" t="s">
        <v>92</v>
      </c>
      <c r="E325" s="194">
        <v>1</v>
      </c>
      <c r="F325" s="196"/>
      <c r="G325" s="196" t="s">
        <v>99</v>
      </c>
      <c r="H325" s="195">
        <v>0.7</v>
      </c>
      <c r="I325" s="199">
        <v>25</v>
      </c>
      <c r="J325" s="199">
        <v>18</v>
      </c>
      <c r="K325" s="196" t="s">
        <v>122</v>
      </c>
      <c r="L325" s="196" t="s">
        <v>167</v>
      </c>
      <c r="M325" s="198" t="s">
        <v>165</v>
      </c>
      <c r="N325" s="199">
        <v>600</v>
      </c>
      <c r="O325" s="199"/>
      <c r="P325" s="199"/>
      <c r="Q325" s="194">
        <v>32390410</v>
      </c>
      <c r="R325" s="194">
        <v>5688460</v>
      </c>
      <c r="S325" s="197">
        <v>45658</v>
      </c>
    </row>
    <row r="326" spans="1:19" x14ac:dyDescent="0.2">
      <c r="A326" s="192">
        <v>1100023</v>
      </c>
      <c r="B326" s="3">
        <v>180</v>
      </c>
      <c r="C326" s="13" t="s">
        <v>73</v>
      </c>
      <c r="D326" s="13" t="s">
        <v>92</v>
      </c>
      <c r="E326" s="192">
        <v>1</v>
      </c>
      <c r="F326" s="13"/>
      <c r="G326" s="13" t="s">
        <v>99</v>
      </c>
      <c r="H326">
        <v>0.7</v>
      </c>
      <c r="I326" s="3">
        <v>25</v>
      </c>
      <c r="J326" s="192">
        <v>20</v>
      </c>
      <c r="K326" s="13" t="s">
        <v>122</v>
      </c>
      <c r="L326" s="13" t="s">
        <v>167</v>
      </c>
      <c r="M326" s="198" t="s">
        <v>165</v>
      </c>
      <c r="N326" s="3">
        <v>500</v>
      </c>
      <c r="O326" s="3"/>
      <c r="P326" s="3"/>
      <c r="Q326" s="192">
        <v>32390273</v>
      </c>
      <c r="R326" s="192">
        <v>5688587</v>
      </c>
      <c r="S326" s="193">
        <v>45658</v>
      </c>
    </row>
    <row r="327" spans="1:19" x14ac:dyDescent="0.2">
      <c r="A327" s="194">
        <v>1100024</v>
      </c>
      <c r="B327" s="199">
        <v>45</v>
      </c>
      <c r="C327" s="196" t="s">
        <v>73</v>
      </c>
      <c r="D327" s="196" t="s">
        <v>96</v>
      </c>
      <c r="E327" s="194">
        <v>3</v>
      </c>
      <c r="F327" s="196"/>
      <c r="G327" s="196"/>
      <c r="H327" s="195" t="s">
        <v>159</v>
      </c>
      <c r="I327" s="199"/>
      <c r="J327" s="194"/>
      <c r="K327" s="196" t="s">
        <v>122</v>
      </c>
      <c r="L327" s="196" t="s">
        <v>167</v>
      </c>
      <c r="M327" s="198" t="s">
        <v>165</v>
      </c>
      <c r="N327" s="199">
        <v>10000</v>
      </c>
      <c r="O327" s="199"/>
      <c r="P327" s="199"/>
      <c r="Q327" s="194">
        <v>32390343</v>
      </c>
      <c r="R327" s="194">
        <v>5689088</v>
      </c>
      <c r="S327" s="197">
        <v>45658</v>
      </c>
    </row>
    <row r="328" spans="1:19" x14ac:dyDescent="0.2">
      <c r="A328" s="192">
        <v>1100025</v>
      </c>
      <c r="B328" s="3">
        <v>90</v>
      </c>
      <c r="C328" s="13" t="s">
        <v>73</v>
      </c>
      <c r="D328" s="13" t="s">
        <v>79</v>
      </c>
      <c r="E328" s="192">
        <v>2</v>
      </c>
      <c r="F328" s="13"/>
      <c r="G328" s="13" t="s">
        <v>85</v>
      </c>
      <c r="H328">
        <v>2.2000000000000002</v>
      </c>
      <c r="I328" s="3"/>
      <c r="J328" s="192">
        <v>15</v>
      </c>
      <c r="K328" s="13" t="s">
        <v>122</v>
      </c>
      <c r="L328" s="13" t="s">
        <v>167</v>
      </c>
      <c r="M328" s="198" t="s">
        <v>165</v>
      </c>
      <c r="N328" s="3"/>
      <c r="O328" s="3"/>
      <c r="P328" s="3"/>
      <c r="Q328" s="192">
        <v>32390302</v>
      </c>
      <c r="R328" s="192">
        <v>5689222</v>
      </c>
      <c r="S328" s="193">
        <v>45658</v>
      </c>
    </row>
    <row r="329" spans="1:19" x14ac:dyDescent="0.2">
      <c r="A329" s="194">
        <v>1100026</v>
      </c>
      <c r="B329" s="199">
        <v>105</v>
      </c>
      <c r="C329" s="196" t="s">
        <v>73</v>
      </c>
      <c r="D329" s="196" t="s">
        <v>92</v>
      </c>
      <c r="E329" s="194">
        <v>2</v>
      </c>
      <c r="F329" s="196"/>
      <c r="G329" s="196" t="s">
        <v>81</v>
      </c>
      <c r="H329" s="195">
        <v>1.6</v>
      </c>
      <c r="I329" s="194"/>
      <c r="J329" s="194">
        <v>13</v>
      </c>
      <c r="K329" s="196" t="s">
        <v>122</v>
      </c>
      <c r="L329" s="196" t="s">
        <v>167</v>
      </c>
      <c r="M329" s="198" t="s">
        <v>165</v>
      </c>
      <c r="N329" s="199"/>
      <c r="O329" s="199"/>
      <c r="P329" s="199"/>
      <c r="Q329" s="194">
        <v>32390421</v>
      </c>
      <c r="R329" s="194">
        <v>5689256</v>
      </c>
      <c r="S329" s="197">
        <v>45658</v>
      </c>
    </row>
    <row r="330" spans="1:19" x14ac:dyDescent="0.2">
      <c r="A330" s="192">
        <v>1100027</v>
      </c>
      <c r="B330" s="3">
        <v>140</v>
      </c>
      <c r="C330" s="13" t="s">
        <v>73</v>
      </c>
      <c r="D330" s="13" t="s">
        <v>92</v>
      </c>
      <c r="E330" s="192">
        <v>2</v>
      </c>
      <c r="F330" s="13"/>
      <c r="G330" s="13" t="s">
        <v>81</v>
      </c>
      <c r="H330">
        <v>1.5</v>
      </c>
      <c r="I330" s="192"/>
      <c r="J330" s="192">
        <v>18</v>
      </c>
      <c r="K330" s="13" t="s">
        <v>122</v>
      </c>
      <c r="L330" s="13" t="s">
        <v>167</v>
      </c>
      <c r="M330" s="198" t="s">
        <v>165</v>
      </c>
      <c r="N330" s="3"/>
      <c r="O330" s="3"/>
      <c r="P330" s="3"/>
      <c r="Q330" s="192">
        <v>32390764</v>
      </c>
      <c r="R330" s="192">
        <v>5689425</v>
      </c>
      <c r="S330" s="193">
        <v>45658</v>
      </c>
    </row>
    <row r="331" spans="1:19" x14ac:dyDescent="0.2">
      <c r="A331" s="194">
        <v>1100028</v>
      </c>
      <c r="B331" s="199">
        <v>160</v>
      </c>
      <c r="C331" s="196" t="s">
        <v>73</v>
      </c>
      <c r="D331" s="196" t="s">
        <v>92</v>
      </c>
      <c r="E331" s="194">
        <v>1</v>
      </c>
      <c r="F331" s="196"/>
      <c r="G331" s="196" t="s">
        <v>102</v>
      </c>
      <c r="H331" s="195">
        <v>0.7</v>
      </c>
      <c r="I331" s="194">
        <v>30</v>
      </c>
      <c r="J331" s="194">
        <v>17</v>
      </c>
      <c r="K331" s="196" t="s">
        <v>122</v>
      </c>
      <c r="L331" s="196" t="s">
        <v>167</v>
      </c>
      <c r="M331" s="198" t="s">
        <v>165</v>
      </c>
      <c r="N331" s="199">
        <v>600</v>
      </c>
      <c r="O331" s="199"/>
      <c r="P331" s="199"/>
      <c r="Q331" s="194">
        <v>32390782</v>
      </c>
      <c r="R331" s="194">
        <v>5689328</v>
      </c>
      <c r="S331" s="197">
        <v>45658</v>
      </c>
    </row>
    <row r="332" spans="1:19" x14ac:dyDescent="0.2">
      <c r="A332" s="192">
        <v>1100029</v>
      </c>
      <c r="B332" s="3">
        <v>240</v>
      </c>
      <c r="C332" s="13" t="s">
        <v>73</v>
      </c>
      <c r="D332" s="13" t="s">
        <v>92</v>
      </c>
      <c r="E332" s="192">
        <v>1</v>
      </c>
      <c r="F332" s="13"/>
      <c r="G332" s="13" t="s">
        <v>99</v>
      </c>
      <c r="H332">
        <v>0.6</v>
      </c>
      <c r="I332" s="192">
        <v>30</v>
      </c>
      <c r="J332" s="192">
        <v>23</v>
      </c>
      <c r="K332" s="13" t="s">
        <v>122</v>
      </c>
      <c r="L332" s="13" t="s">
        <v>167</v>
      </c>
      <c r="M332" s="198" t="s">
        <v>165</v>
      </c>
      <c r="N332" s="3">
        <v>700</v>
      </c>
      <c r="O332" s="3"/>
      <c r="P332" s="3"/>
      <c r="Q332" s="192">
        <v>32390870</v>
      </c>
      <c r="R332" s="192">
        <v>5689019</v>
      </c>
      <c r="S332" s="193">
        <v>45658</v>
      </c>
    </row>
    <row r="333" spans="1:19" x14ac:dyDescent="0.2">
      <c r="A333" s="194">
        <v>1100030</v>
      </c>
      <c r="B333" s="199">
        <v>210</v>
      </c>
      <c r="C333" s="196" t="s">
        <v>73</v>
      </c>
      <c r="D333" s="196" t="s">
        <v>92</v>
      </c>
      <c r="E333" s="194">
        <v>1</v>
      </c>
      <c r="F333" s="196"/>
      <c r="G333" s="196" t="s">
        <v>99</v>
      </c>
      <c r="H333" s="195">
        <v>0.4</v>
      </c>
      <c r="I333" s="194">
        <v>30</v>
      </c>
      <c r="J333" s="194">
        <v>23</v>
      </c>
      <c r="K333" s="196" t="s">
        <v>122</v>
      </c>
      <c r="L333" s="196" t="s">
        <v>167</v>
      </c>
      <c r="M333" s="198" t="s">
        <v>165</v>
      </c>
      <c r="N333" s="199">
        <v>700</v>
      </c>
      <c r="O333" s="199"/>
      <c r="P333" s="199"/>
      <c r="Q333" s="194">
        <v>32390866</v>
      </c>
      <c r="R333" s="194">
        <v>5688824</v>
      </c>
      <c r="S333" s="197">
        <v>45658</v>
      </c>
    </row>
    <row r="334" spans="1:19" x14ac:dyDescent="0.2">
      <c r="A334" s="192">
        <v>1100031</v>
      </c>
      <c r="B334" s="3">
        <v>255</v>
      </c>
      <c r="C334" s="13" t="s">
        <v>73</v>
      </c>
      <c r="D334" s="13" t="s">
        <v>92</v>
      </c>
      <c r="E334" s="192">
        <v>1</v>
      </c>
      <c r="F334" s="13"/>
      <c r="G334" s="13" t="s">
        <v>99</v>
      </c>
      <c r="H334">
        <v>0.7</v>
      </c>
      <c r="I334" s="3">
        <v>30</v>
      </c>
      <c r="J334" s="192">
        <v>24</v>
      </c>
      <c r="K334" s="13" t="s">
        <v>122</v>
      </c>
      <c r="L334" s="13" t="s">
        <v>167</v>
      </c>
      <c r="M334" s="198" t="s">
        <v>165</v>
      </c>
      <c r="N334" s="3">
        <v>700</v>
      </c>
      <c r="O334" s="3"/>
      <c r="P334" s="3"/>
      <c r="Q334" s="192">
        <v>32391177</v>
      </c>
      <c r="R334" s="192">
        <v>5689096</v>
      </c>
      <c r="S334" s="193">
        <v>45658</v>
      </c>
    </row>
    <row r="335" spans="1:19" x14ac:dyDescent="0.2">
      <c r="A335" s="194">
        <v>1100032</v>
      </c>
      <c r="B335" s="199">
        <v>200</v>
      </c>
      <c r="C335" s="196" t="s">
        <v>73</v>
      </c>
      <c r="D335" s="196" t="s">
        <v>92</v>
      </c>
      <c r="E335" s="194">
        <v>1</v>
      </c>
      <c r="F335" s="196"/>
      <c r="G335" s="196" t="s">
        <v>99</v>
      </c>
      <c r="H335" s="195">
        <v>0.5</v>
      </c>
      <c r="I335" s="194">
        <v>30</v>
      </c>
      <c r="J335" s="194">
        <v>21</v>
      </c>
      <c r="K335" s="196" t="s">
        <v>122</v>
      </c>
      <c r="L335" s="196" t="s">
        <v>167</v>
      </c>
      <c r="M335" s="198" t="s">
        <v>165</v>
      </c>
      <c r="N335" s="199">
        <v>700</v>
      </c>
      <c r="O335" s="199"/>
      <c r="P335" s="199"/>
      <c r="Q335" s="194">
        <v>32391512</v>
      </c>
      <c r="R335" s="194">
        <v>5689283</v>
      </c>
      <c r="S335" s="197">
        <v>45658</v>
      </c>
    </row>
    <row r="336" spans="1:19" x14ac:dyDescent="0.2">
      <c r="A336" s="192">
        <v>1100033</v>
      </c>
      <c r="B336" s="3">
        <v>185</v>
      </c>
      <c r="C336" s="13" t="s">
        <v>73</v>
      </c>
      <c r="D336" s="13" t="s">
        <v>92</v>
      </c>
      <c r="E336" s="192">
        <v>1</v>
      </c>
      <c r="F336" s="13"/>
      <c r="G336" s="13" t="s">
        <v>99</v>
      </c>
      <c r="H336" t="s">
        <v>159</v>
      </c>
      <c r="I336" s="3"/>
      <c r="J336" s="3">
        <v>21</v>
      </c>
      <c r="K336" s="13" t="s">
        <v>122</v>
      </c>
      <c r="L336" s="13" t="s">
        <v>167</v>
      </c>
      <c r="M336" s="198" t="s">
        <v>165</v>
      </c>
      <c r="N336" s="3">
        <v>700</v>
      </c>
      <c r="O336" s="3"/>
      <c r="P336" s="3"/>
      <c r="Q336" s="192">
        <v>32391071</v>
      </c>
      <c r="R336" s="192">
        <v>5689173</v>
      </c>
      <c r="S336" s="193">
        <v>45658</v>
      </c>
    </row>
    <row r="337" spans="1:19" x14ac:dyDescent="0.2">
      <c r="A337" s="194">
        <v>1100034</v>
      </c>
      <c r="B337" s="199">
        <v>265</v>
      </c>
      <c r="C337" s="196" t="s">
        <v>73</v>
      </c>
      <c r="D337" s="196" t="s">
        <v>92</v>
      </c>
      <c r="E337" s="194">
        <v>1</v>
      </c>
      <c r="F337" s="196"/>
      <c r="G337" s="196" t="s">
        <v>99</v>
      </c>
      <c r="H337" s="195">
        <v>0.6</v>
      </c>
      <c r="I337" s="199">
        <v>20</v>
      </c>
      <c r="J337" s="199">
        <v>23</v>
      </c>
      <c r="K337" s="196" t="s">
        <v>122</v>
      </c>
      <c r="L337" s="196" t="s">
        <v>167</v>
      </c>
      <c r="M337" s="198" t="s">
        <v>165</v>
      </c>
      <c r="N337" s="199">
        <v>400</v>
      </c>
      <c r="O337" s="199"/>
      <c r="P337" s="199"/>
      <c r="Q337" s="194">
        <v>32391174</v>
      </c>
      <c r="R337" s="194">
        <v>5689345</v>
      </c>
      <c r="S337" s="197">
        <v>45658</v>
      </c>
    </row>
    <row r="338" spans="1:19" x14ac:dyDescent="0.2">
      <c r="A338" s="192">
        <v>1100035</v>
      </c>
      <c r="B338" s="3">
        <v>65</v>
      </c>
      <c r="C338" s="13" t="s">
        <v>73</v>
      </c>
      <c r="D338" s="13" t="s">
        <v>96</v>
      </c>
      <c r="E338" s="192">
        <v>3</v>
      </c>
      <c r="F338" s="13"/>
      <c r="H338" t="s">
        <v>159</v>
      </c>
      <c r="I338" s="3"/>
      <c r="J338" s="192"/>
      <c r="K338" s="13" t="s">
        <v>122</v>
      </c>
      <c r="L338" s="13" t="s">
        <v>167</v>
      </c>
      <c r="M338" s="198" t="s">
        <v>165</v>
      </c>
      <c r="N338" s="3">
        <v>2000</v>
      </c>
      <c r="O338" s="3"/>
      <c r="P338" s="3"/>
      <c r="Q338" s="192">
        <v>32391160</v>
      </c>
      <c r="R338" s="192">
        <v>5689574</v>
      </c>
      <c r="S338" s="193">
        <v>45658</v>
      </c>
    </row>
    <row r="339" spans="1:19" x14ac:dyDescent="0.2">
      <c r="A339" s="194">
        <v>1100036</v>
      </c>
      <c r="B339" s="199">
        <v>80</v>
      </c>
      <c r="C339" s="196" t="s">
        <v>73</v>
      </c>
      <c r="D339" s="196" t="s">
        <v>96</v>
      </c>
      <c r="E339" s="194">
        <v>3</v>
      </c>
      <c r="F339" s="196"/>
      <c r="G339" s="196"/>
      <c r="H339" s="195" t="s">
        <v>159</v>
      </c>
      <c r="I339" s="199"/>
      <c r="J339" s="199"/>
      <c r="K339" s="196" t="s">
        <v>122</v>
      </c>
      <c r="L339" s="196" t="s">
        <v>167</v>
      </c>
      <c r="M339" s="198" t="s">
        <v>165</v>
      </c>
      <c r="N339" s="199">
        <v>5000</v>
      </c>
      <c r="O339" s="199"/>
      <c r="P339" s="199"/>
      <c r="Q339" s="194">
        <v>32391765</v>
      </c>
      <c r="R339" s="194">
        <v>5689897</v>
      </c>
      <c r="S339" s="197">
        <v>45658</v>
      </c>
    </row>
    <row r="340" spans="1:19" x14ac:dyDescent="0.2">
      <c r="A340" s="192">
        <v>1100037</v>
      </c>
      <c r="B340" s="3">
        <v>120</v>
      </c>
      <c r="C340" s="13" t="s">
        <v>73</v>
      </c>
      <c r="D340" s="13" t="s">
        <v>79</v>
      </c>
      <c r="E340" s="192">
        <v>2</v>
      </c>
      <c r="F340" s="13"/>
      <c r="G340" s="13" t="s">
        <v>91</v>
      </c>
      <c r="H340" t="s">
        <v>159</v>
      </c>
      <c r="I340" s="3"/>
      <c r="J340" s="192">
        <v>11</v>
      </c>
      <c r="K340" s="13" t="s">
        <v>122</v>
      </c>
      <c r="L340" s="13" t="s">
        <v>167</v>
      </c>
      <c r="M340" s="198" t="s">
        <v>165</v>
      </c>
      <c r="N340" s="3">
        <v>5000</v>
      </c>
      <c r="O340" s="3"/>
      <c r="P340" s="3"/>
      <c r="Q340" s="192">
        <v>32391380</v>
      </c>
      <c r="R340" s="192">
        <v>5689924</v>
      </c>
      <c r="S340" s="193">
        <v>45658</v>
      </c>
    </row>
    <row r="341" spans="1:19" x14ac:dyDescent="0.2">
      <c r="A341" s="194">
        <v>1100038</v>
      </c>
      <c r="B341" s="199">
        <v>60</v>
      </c>
      <c r="C341" s="196" t="s">
        <v>73</v>
      </c>
      <c r="D341" s="196" t="s">
        <v>96</v>
      </c>
      <c r="E341" s="194">
        <v>3</v>
      </c>
      <c r="F341" s="196"/>
      <c r="G341" s="196"/>
      <c r="H341" s="195" t="s">
        <v>159</v>
      </c>
      <c r="I341" s="199"/>
      <c r="J341" s="194"/>
      <c r="K341" s="196" t="s">
        <v>122</v>
      </c>
      <c r="L341" s="196" t="s">
        <v>167</v>
      </c>
      <c r="M341" s="198" t="s">
        <v>165</v>
      </c>
      <c r="N341" s="199">
        <v>10000</v>
      </c>
      <c r="O341" s="199"/>
      <c r="P341" s="199"/>
      <c r="Q341" s="194">
        <v>32391237</v>
      </c>
      <c r="R341" s="194">
        <v>5690125</v>
      </c>
      <c r="S341" s="197">
        <v>45658</v>
      </c>
    </row>
    <row r="342" spans="1:19" x14ac:dyDescent="0.2">
      <c r="A342" s="192">
        <v>1100039</v>
      </c>
      <c r="B342" s="3">
        <v>160</v>
      </c>
      <c r="C342" s="13" t="s">
        <v>73</v>
      </c>
      <c r="D342" s="13" t="s">
        <v>92</v>
      </c>
      <c r="E342" s="192">
        <v>2</v>
      </c>
      <c r="F342" s="13"/>
      <c r="G342" s="13" t="s">
        <v>81</v>
      </c>
      <c r="H342">
        <v>2</v>
      </c>
      <c r="I342" s="3"/>
      <c r="J342" s="192">
        <v>16</v>
      </c>
      <c r="K342" s="13" t="s">
        <v>122</v>
      </c>
      <c r="L342" s="13" t="s">
        <v>167</v>
      </c>
      <c r="M342" s="198" t="s">
        <v>165</v>
      </c>
      <c r="N342" s="3"/>
      <c r="O342" s="3"/>
      <c r="P342" s="3"/>
      <c r="Q342" s="192">
        <v>32391001</v>
      </c>
      <c r="R342" s="192">
        <v>5689797</v>
      </c>
      <c r="S342" s="193">
        <v>45658</v>
      </c>
    </row>
    <row r="343" spans="1:19" x14ac:dyDescent="0.2">
      <c r="A343" s="194">
        <v>1100040</v>
      </c>
      <c r="B343" s="199">
        <v>150</v>
      </c>
      <c r="C343" s="196" t="s">
        <v>73</v>
      </c>
      <c r="D343" s="196" t="s">
        <v>92</v>
      </c>
      <c r="E343" s="194">
        <v>2</v>
      </c>
      <c r="F343" s="196"/>
      <c r="G343" s="196" t="s">
        <v>91</v>
      </c>
      <c r="H343" s="195">
        <v>2.7</v>
      </c>
      <c r="I343" s="199"/>
      <c r="J343" s="194">
        <v>17</v>
      </c>
      <c r="K343" s="196" t="s">
        <v>122</v>
      </c>
      <c r="L343" s="196" t="s">
        <v>167</v>
      </c>
      <c r="M343" s="198" t="s">
        <v>165</v>
      </c>
      <c r="N343" s="199"/>
      <c r="O343" s="199"/>
      <c r="P343" s="199"/>
      <c r="Q343" s="194">
        <v>32390708</v>
      </c>
      <c r="R343" s="194">
        <v>5689651</v>
      </c>
      <c r="S343" s="197">
        <v>45658</v>
      </c>
    </row>
    <row r="344" spans="1:19" x14ac:dyDescent="0.2">
      <c r="A344" s="192">
        <v>1100041</v>
      </c>
      <c r="B344" s="3">
        <v>140</v>
      </c>
      <c r="C344" s="13" t="s">
        <v>73</v>
      </c>
      <c r="D344" s="13" t="s">
        <v>79</v>
      </c>
      <c r="E344" s="192">
        <v>2</v>
      </c>
      <c r="F344" s="13"/>
      <c r="G344" s="13" t="s">
        <v>102</v>
      </c>
      <c r="H344">
        <v>1.2</v>
      </c>
      <c r="I344" s="192"/>
      <c r="J344" s="192">
        <v>17</v>
      </c>
      <c r="K344" s="13" t="s">
        <v>122</v>
      </c>
      <c r="L344" s="13" t="s">
        <v>167</v>
      </c>
      <c r="M344" s="198" t="s">
        <v>165</v>
      </c>
      <c r="N344" s="3"/>
      <c r="O344" s="3"/>
      <c r="P344" s="3"/>
      <c r="Q344" s="192">
        <v>32390545</v>
      </c>
      <c r="R344" s="192">
        <v>5689480</v>
      </c>
      <c r="S344" s="193">
        <v>45658</v>
      </c>
    </row>
    <row r="345" spans="1:19" x14ac:dyDescent="0.2">
      <c r="A345" s="194">
        <v>1100042</v>
      </c>
      <c r="B345" s="199">
        <v>185</v>
      </c>
      <c r="C345" s="196" t="s">
        <v>73</v>
      </c>
      <c r="D345" s="196" t="s">
        <v>92</v>
      </c>
      <c r="E345" s="194">
        <v>1</v>
      </c>
      <c r="F345" s="196"/>
      <c r="G345" s="196" t="s">
        <v>84</v>
      </c>
      <c r="H345" s="195">
        <v>1.1000000000000001</v>
      </c>
      <c r="I345" s="199"/>
      <c r="J345" s="194">
        <v>19</v>
      </c>
      <c r="K345" s="196" t="s">
        <v>122</v>
      </c>
      <c r="L345" s="196" t="s">
        <v>167</v>
      </c>
      <c r="M345" s="198" t="s">
        <v>165</v>
      </c>
      <c r="N345" s="199"/>
      <c r="O345" s="199"/>
      <c r="P345" s="199"/>
      <c r="Q345" s="194">
        <v>32390569</v>
      </c>
      <c r="R345" s="194">
        <v>5689785</v>
      </c>
      <c r="S345" s="197">
        <v>45658</v>
      </c>
    </row>
    <row r="346" spans="1:19" x14ac:dyDescent="0.2">
      <c r="A346" s="192">
        <v>1100043</v>
      </c>
      <c r="B346" s="3">
        <v>255</v>
      </c>
      <c r="C346" s="13" t="s">
        <v>73</v>
      </c>
      <c r="D346" s="13" t="s">
        <v>92</v>
      </c>
      <c r="E346" s="192">
        <v>1</v>
      </c>
      <c r="F346" s="13"/>
      <c r="G346" s="13" t="s">
        <v>84</v>
      </c>
      <c r="H346">
        <v>1</v>
      </c>
      <c r="I346" s="3">
        <v>20</v>
      </c>
      <c r="J346" s="3">
        <v>19</v>
      </c>
      <c r="K346" s="13" t="s">
        <v>122</v>
      </c>
      <c r="L346" s="13" t="s">
        <v>167</v>
      </c>
      <c r="M346" s="198" t="s">
        <v>165</v>
      </c>
      <c r="N346" s="3">
        <v>300</v>
      </c>
      <c r="O346" s="3"/>
      <c r="P346" s="3"/>
      <c r="Q346" s="192">
        <v>32390452</v>
      </c>
      <c r="R346" s="192">
        <v>5689629</v>
      </c>
      <c r="S346" s="193">
        <v>45658</v>
      </c>
    </row>
    <row r="347" spans="1:19" x14ac:dyDescent="0.2">
      <c r="A347" s="194">
        <v>1100044</v>
      </c>
      <c r="B347" s="199">
        <v>120</v>
      </c>
      <c r="C347" s="196" t="s">
        <v>73</v>
      </c>
      <c r="D347" s="196" t="s">
        <v>92</v>
      </c>
      <c r="E347" s="194">
        <v>2</v>
      </c>
      <c r="F347" s="196"/>
      <c r="G347" s="196" t="s">
        <v>108</v>
      </c>
      <c r="H347" s="195">
        <v>0.7</v>
      </c>
      <c r="I347" s="199"/>
      <c r="J347" s="194">
        <v>17</v>
      </c>
      <c r="K347" s="196" t="s">
        <v>122</v>
      </c>
      <c r="L347" s="196" t="s">
        <v>167</v>
      </c>
      <c r="M347" s="198" t="s">
        <v>165</v>
      </c>
      <c r="N347" s="199"/>
      <c r="O347" s="199"/>
      <c r="P347" s="199"/>
      <c r="Q347" s="194">
        <v>32390467</v>
      </c>
      <c r="R347" s="194">
        <v>5689865</v>
      </c>
      <c r="S347" s="197">
        <v>45658</v>
      </c>
    </row>
    <row r="348" spans="1:19" x14ac:dyDescent="0.2">
      <c r="A348" s="192">
        <v>1100045</v>
      </c>
      <c r="B348" s="3">
        <v>70</v>
      </c>
      <c r="C348" s="13" t="s">
        <v>73</v>
      </c>
      <c r="D348" s="13" t="s">
        <v>96</v>
      </c>
      <c r="E348" s="192">
        <v>3</v>
      </c>
      <c r="F348" s="13"/>
      <c r="H348" t="s">
        <v>159</v>
      </c>
      <c r="I348" s="3"/>
      <c r="J348" s="192"/>
      <c r="K348" s="13" t="s">
        <v>122</v>
      </c>
      <c r="L348" s="13" t="s">
        <v>167</v>
      </c>
      <c r="M348" s="198" t="s">
        <v>165</v>
      </c>
      <c r="N348" s="3">
        <v>5000</v>
      </c>
      <c r="O348" s="3"/>
      <c r="P348" s="3"/>
      <c r="Q348" s="192">
        <v>32390596</v>
      </c>
      <c r="R348" s="192">
        <v>5690037</v>
      </c>
      <c r="S348" s="193">
        <v>45658</v>
      </c>
    </row>
    <row r="349" spans="1:19" x14ac:dyDescent="0.2">
      <c r="A349" s="194">
        <v>1100046</v>
      </c>
      <c r="B349" s="199">
        <v>130</v>
      </c>
      <c r="C349" s="196" t="s">
        <v>73</v>
      </c>
      <c r="D349" s="196" t="s">
        <v>79</v>
      </c>
      <c r="E349" s="194">
        <v>2</v>
      </c>
      <c r="F349" s="196"/>
      <c r="G349" s="196" t="s">
        <v>81</v>
      </c>
      <c r="H349" s="195">
        <v>1.2</v>
      </c>
      <c r="I349" s="199"/>
      <c r="J349" s="194">
        <v>15</v>
      </c>
      <c r="K349" s="196" t="s">
        <v>122</v>
      </c>
      <c r="L349" s="196" t="s">
        <v>167</v>
      </c>
      <c r="M349" s="198" t="s">
        <v>165</v>
      </c>
      <c r="N349" s="199"/>
      <c r="O349" s="199"/>
      <c r="P349" s="199"/>
      <c r="Q349" s="194">
        <v>32390216</v>
      </c>
      <c r="R349" s="194">
        <v>5689877</v>
      </c>
      <c r="S349" s="197">
        <v>45658</v>
      </c>
    </row>
    <row r="350" spans="1:19" x14ac:dyDescent="0.2">
      <c r="A350" s="192">
        <v>1100047</v>
      </c>
      <c r="B350" s="3">
        <v>115</v>
      </c>
      <c r="C350" s="13" t="s">
        <v>73</v>
      </c>
      <c r="D350" s="13" t="s">
        <v>92</v>
      </c>
      <c r="E350" s="192">
        <v>2</v>
      </c>
      <c r="F350" s="13"/>
      <c r="G350" s="13" t="s">
        <v>81</v>
      </c>
      <c r="H350">
        <v>2.5</v>
      </c>
      <c r="I350" s="3"/>
      <c r="J350" s="192">
        <v>16</v>
      </c>
      <c r="K350" s="13" t="s">
        <v>122</v>
      </c>
      <c r="L350" s="13" t="s">
        <v>167</v>
      </c>
      <c r="M350" s="198" t="s">
        <v>165</v>
      </c>
      <c r="N350" s="3"/>
      <c r="O350" s="3"/>
      <c r="P350" s="3"/>
      <c r="Q350" s="192">
        <v>32390021</v>
      </c>
      <c r="R350" s="192">
        <v>5689922</v>
      </c>
      <c r="S350" s="193">
        <v>45658</v>
      </c>
    </row>
    <row r="351" spans="1:19" x14ac:dyDescent="0.2">
      <c r="A351" s="194">
        <v>1100048</v>
      </c>
      <c r="B351" s="199">
        <v>115</v>
      </c>
      <c r="C351" s="196" t="s">
        <v>73</v>
      </c>
      <c r="D351" s="196" t="s">
        <v>79</v>
      </c>
      <c r="E351" s="194">
        <v>2</v>
      </c>
      <c r="F351" s="196"/>
      <c r="G351" s="196" t="s">
        <v>85</v>
      </c>
      <c r="H351" s="195">
        <v>2.5</v>
      </c>
      <c r="I351" s="199"/>
      <c r="J351" s="194">
        <v>13</v>
      </c>
      <c r="K351" s="196" t="s">
        <v>122</v>
      </c>
      <c r="L351" s="196" t="s">
        <v>167</v>
      </c>
      <c r="M351" s="198" t="s">
        <v>165</v>
      </c>
      <c r="N351" s="199"/>
      <c r="O351" s="199"/>
      <c r="P351" s="199"/>
      <c r="Q351" s="194">
        <v>32390159</v>
      </c>
      <c r="R351" s="194">
        <v>5690061</v>
      </c>
      <c r="S351" s="197">
        <v>45658</v>
      </c>
    </row>
    <row r="352" spans="1:19" x14ac:dyDescent="0.2">
      <c r="A352" s="192">
        <v>1100049</v>
      </c>
      <c r="B352" s="3">
        <v>175</v>
      </c>
      <c r="C352" s="13" t="s">
        <v>73</v>
      </c>
      <c r="D352" s="13" t="s">
        <v>92</v>
      </c>
      <c r="E352" s="192">
        <v>2</v>
      </c>
      <c r="F352" s="13"/>
      <c r="G352" s="13" t="s">
        <v>81</v>
      </c>
      <c r="H352">
        <v>1.2</v>
      </c>
      <c r="I352" s="3"/>
      <c r="J352" s="192">
        <v>21</v>
      </c>
      <c r="K352" s="13" t="s">
        <v>122</v>
      </c>
      <c r="L352" s="13" t="s">
        <v>167</v>
      </c>
      <c r="M352" s="198" t="s">
        <v>165</v>
      </c>
      <c r="N352" s="3"/>
      <c r="O352" s="3"/>
      <c r="P352" s="3"/>
      <c r="Q352" s="192">
        <v>32390049</v>
      </c>
      <c r="R352" s="192">
        <v>5689732</v>
      </c>
      <c r="S352" s="193">
        <v>45658</v>
      </c>
    </row>
    <row r="353" spans="1:19" x14ac:dyDescent="0.2">
      <c r="A353" s="194">
        <v>1100050</v>
      </c>
      <c r="B353" s="199">
        <v>190</v>
      </c>
      <c r="C353" s="196" t="s">
        <v>73</v>
      </c>
      <c r="D353" s="196" t="s">
        <v>74</v>
      </c>
      <c r="E353" s="194">
        <v>2</v>
      </c>
      <c r="F353" s="196"/>
      <c r="G353" s="196" t="s">
        <v>91</v>
      </c>
      <c r="H353" s="195">
        <v>2</v>
      </c>
      <c r="I353" s="199"/>
      <c r="J353" s="194">
        <v>16</v>
      </c>
      <c r="K353" s="196" t="s">
        <v>122</v>
      </c>
      <c r="L353" s="196" t="s">
        <v>167</v>
      </c>
      <c r="M353" s="198" t="s">
        <v>165</v>
      </c>
      <c r="N353" s="199"/>
      <c r="O353" s="199"/>
      <c r="P353" s="199"/>
      <c r="Q353" s="194">
        <v>32390023</v>
      </c>
      <c r="R353" s="194">
        <v>5689612</v>
      </c>
      <c r="S353" s="197">
        <v>45658</v>
      </c>
    </row>
    <row r="354" spans="1:19" x14ac:dyDescent="0.2">
      <c r="A354" s="192">
        <v>1100051</v>
      </c>
      <c r="B354" s="3">
        <v>145</v>
      </c>
      <c r="C354" s="13" t="s">
        <v>73</v>
      </c>
      <c r="D354" s="13" t="s">
        <v>79</v>
      </c>
      <c r="E354" s="192">
        <v>2</v>
      </c>
      <c r="F354" s="13"/>
      <c r="G354" s="13" t="s">
        <v>85</v>
      </c>
      <c r="H354">
        <v>1.8</v>
      </c>
      <c r="I354" s="3"/>
      <c r="J354" s="192">
        <v>15</v>
      </c>
      <c r="K354" s="13" t="s">
        <v>122</v>
      </c>
      <c r="L354" s="13" t="s">
        <v>167</v>
      </c>
      <c r="M354" s="198" t="s">
        <v>165</v>
      </c>
      <c r="N354" s="3"/>
      <c r="O354" s="3"/>
      <c r="P354" s="3"/>
      <c r="Q354" s="192">
        <v>32390215</v>
      </c>
      <c r="R354" s="192">
        <v>5689742</v>
      </c>
      <c r="S354" s="193">
        <v>45658</v>
      </c>
    </row>
    <row r="355" spans="1:19" x14ac:dyDescent="0.2">
      <c r="A355" s="194">
        <v>1100052</v>
      </c>
      <c r="B355" s="199">
        <v>190</v>
      </c>
      <c r="C355" s="196" t="s">
        <v>73</v>
      </c>
      <c r="D355" s="196" t="s">
        <v>74</v>
      </c>
      <c r="E355" s="194">
        <v>2</v>
      </c>
      <c r="F355" s="196"/>
      <c r="G355" s="196" t="s">
        <v>85</v>
      </c>
      <c r="H355" s="195">
        <v>2</v>
      </c>
      <c r="I355" s="199"/>
      <c r="J355" s="194">
        <v>16</v>
      </c>
      <c r="K355" s="196" t="s">
        <v>122</v>
      </c>
      <c r="L355" s="196" t="s">
        <v>167</v>
      </c>
      <c r="M355" s="198" t="s">
        <v>165</v>
      </c>
      <c r="N355" s="199"/>
      <c r="O355" s="199"/>
      <c r="P355" s="199"/>
      <c r="Q355" s="194">
        <v>32390272</v>
      </c>
      <c r="R355" s="194">
        <v>5689703</v>
      </c>
      <c r="S355" s="197">
        <v>45658</v>
      </c>
    </row>
    <row r="356" spans="1:19" x14ac:dyDescent="0.2">
      <c r="A356" s="192">
        <v>1100053</v>
      </c>
      <c r="B356" s="3">
        <v>230</v>
      </c>
      <c r="C356" s="13" t="s">
        <v>73</v>
      </c>
      <c r="D356" s="13" t="s">
        <v>74</v>
      </c>
      <c r="E356" s="192">
        <v>2</v>
      </c>
      <c r="F356" s="13"/>
      <c r="G356" s="13" t="s">
        <v>85</v>
      </c>
      <c r="H356">
        <v>2.5</v>
      </c>
      <c r="I356" s="3"/>
      <c r="J356" s="192">
        <v>17</v>
      </c>
      <c r="K356" s="13" t="s">
        <v>122</v>
      </c>
      <c r="L356" s="13" t="s">
        <v>167</v>
      </c>
      <c r="M356" s="198" t="s">
        <v>165</v>
      </c>
      <c r="N356" s="3"/>
      <c r="O356" s="3"/>
      <c r="P356" s="3"/>
      <c r="Q356" s="192">
        <v>32390292</v>
      </c>
      <c r="R356" s="192">
        <v>5689540</v>
      </c>
      <c r="S356" s="193">
        <v>45658</v>
      </c>
    </row>
    <row r="357" spans="1:19" x14ac:dyDescent="0.2">
      <c r="A357" s="194">
        <v>1100054</v>
      </c>
      <c r="B357" s="199">
        <v>130</v>
      </c>
      <c r="C357" s="196" t="s">
        <v>73</v>
      </c>
      <c r="D357" s="196" t="s">
        <v>92</v>
      </c>
      <c r="E357" s="194">
        <v>2</v>
      </c>
      <c r="F357" s="196"/>
      <c r="G357" s="196" t="s">
        <v>84</v>
      </c>
      <c r="H357" s="195">
        <v>1</v>
      </c>
      <c r="I357" s="199"/>
      <c r="J357" s="194">
        <v>18</v>
      </c>
      <c r="K357" s="196" t="s">
        <v>122</v>
      </c>
      <c r="L357" s="196" t="s">
        <v>167</v>
      </c>
      <c r="M357" s="198" t="s">
        <v>165</v>
      </c>
      <c r="N357" s="199"/>
      <c r="O357" s="199"/>
      <c r="P357" s="199"/>
      <c r="Q357" s="194">
        <v>32390390</v>
      </c>
      <c r="R357" s="194">
        <v>5689526</v>
      </c>
      <c r="S357" s="197">
        <v>45658</v>
      </c>
    </row>
    <row r="358" spans="1:19" x14ac:dyDescent="0.2">
      <c r="A358" s="192">
        <v>1100055</v>
      </c>
      <c r="B358" s="3">
        <v>160</v>
      </c>
      <c r="C358" s="13" t="s">
        <v>73</v>
      </c>
      <c r="D358" s="13" t="s">
        <v>74</v>
      </c>
      <c r="E358" s="192">
        <v>2</v>
      </c>
      <c r="F358" s="13"/>
      <c r="G358" s="13" t="s">
        <v>85</v>
      </c>
      <c r="H358">
        <v>2</v>
      </c>
      <c r="I358" s="3"/>
      <c r="J358" s="192">
        <v>16</v>
      </c>
      <c r="K358" s="13" t="s">
        <v>122</v>
      </c>
      <c r="L358" s="13" t="s">
        <v>167</v>
      </c>
      <c r="M358" s="198" t="s">
        <v>165</v>
      </c>
      <c r="N358" s="3"/>
      <c r="O358" s="3"/>
      <c r="P358" s="3"/>
      <c r="Q358" s="192">
        <v>32390341</v>
      </c>
      <c r="R358" s="192">
        <v>5689426</v>
      </c>
      <c r="S358" s="193">
        <v>45658</v>
      </c>
    </row>
    <row r="359" spans="1:19" x14ac:dyDescent="0.2">
      <c r="A359" s="194">
        <v>1100056</v>
      </c>
      <c r="B359" s="199">
        <v>200</v>
      </c>
      <c r="C359" s="196" t="s">
        <v>73</v>
      </c>
      <c r="D359" s="196" t="s">
        <v>74</v>
      </c>
      <c r="E359" s="194">
        <v>2</v>
      </c>
      <c r="F359" s="196"/>
      <c r="G359" s="196" t="s">
        <v>85</v>
      </c>
      <c r="H359" s="195">
        <v>2</v>
      </c>
      <c r="I359" s="199"/>
      <c r="J359" s="194">
        <v>19</v>
      </c>
      <c r="K359" s="196" t="s">
        <v>122</v>
      </c>
      <c r="L359" s="196" t="s">
        <v>167</v>
      </c>
      <c r="M359" s="198" t="s">
        <v>165</v>
      </c>
      <c r="N359" s="199"/>
      <c r="O359" s="199"/>
      <c r="P359" s="199"/>
      <c r="Q359" s="194">
        <v>32390133</v>
      </c>
      <c r="R359" s="194">
        <v>5689545</v>
      </c>
      <c r="S359" s="197">
        <v>45658</v>
      </c>
    </row>
    <row r="360" spans="1:19" x14ac:dyDescent="0.2">
      <c r="A360" s="192">
        <v>1100057</v>
      </c>
      <c r="B360" s="3">
        <v>175</v>
      </c>
      <c r="C360" s="13" t="s">
        <v>73</v>
      </c>
      <c r="D360" s="13" t="s">
        <v>92</v>
      </c>
      <c r="E360" s="192">
        <v>2</v>
      </c>
      <c r="F360" s="13"/>
      <c r="G360" s="13" t="s">
        <v>85</v>
      </c>
      <c r="H360">
        <v>1.1000000000000001</v>
      </c>
      <c r="I360" s="192"/>
      <c r="J360" s="192">
        <v>21</v>
      </c>
      <c r="K360" s="13" t="s">
        <v>122</v>
      </c>
      <c r="L360" s="13" t="s">
        <v>167</v>
      </c>
      <c r="M360" s="198" t="s">
        <v>165</v>
      </c>
      <c r="N360" s="3"/>
      <c r="O360" s="3"/>
      <c r="P360" s="3"/>
      <c r="Q360" s="192">
        <v>32390085</v>
      </c>
      <c r="R360" s="192">
        <v>5689420</v>
      </c>
      <c r="S360" s="193">
        <v>45658</v>
      </c>
    </row>
    <row r="361" spans="1:19" x14ac:dyDescent="0.2">
      <c r="A361" s="194">
        <v>1100058</v>
      </c>
      <c r="B361" s="199">
        <v>155</v>
      </c>
      <c r="C361" s="196" t="s">
        <v>73</v>
      </c>
      <c r="D361" s="196" t="s">
        <v>92</v>
      </c>
      <c r="E361" s="194">
        <v>2</v>
      </c>
      <c r="F361" s="196"/>
      <c r="G361" s="196" t="s">
        <v>81</v>
      </c>
      <c r="H361" s="195">
        <v>1.6</v>
      </c>
      <c r="I361" s="199"/>
      <c r="J361" s="194">
        <v>18</v>
      </c>
      <c r="K361" s="196" t="s">
        <v>122</v>
      </c>
      <c r="L361" s="196" t="s">
        <v>167</v>
      </c>
      <c r="M361" s="198" t="s">
        <v>165</v>
      </c>
      <c r="N361" s="199"/>
      <c r="O361" s="199"/>
      <c r="P361" s="199"/>
      <c r="Q361" s="194">
        <v>32389907</v>
      </c>
      <c r="R361" s="194">
        <v>5689435</v>
      </c>
      <c r="S361" s="197">
        <v>45658</v>
      </c>
    </row>
    <row r="362" spans="1:19" x14ac:dyDescent="0.2">
      <c r="A362" s="192">
        <v>1100059</v>
      </c>
      <c r="B362" s="3">
        <v>140</v>
      </c>
      <c r="C362" s="13" t="s">
        <v>73</v>
      </c>
      <c r="D362" s="13" t="s">
        <v>92</v>
      </c>
      <c r="E362" s="192">
        <v>1</v>
      </c>
      <c r="F362" s="13"/>
      <c r="G362" s="13" t="s">
        <v>99</v>
      </c>
      <c r="H362">
        <v>0.7</v>
      </c>
      <c r="I362" s="3">
        <v>25</v>
      </c>
      <c r="J362" s="3">
        <v>16</v>
      </c>
      <c r="K362" s="13" t="s">
        <v>122</v>
      </c>
      <c r="L362" s="13" t="s">
        <v>167</v>
      </c>
      <c r="M362" s="198" t="s">
        <v>165</v>
      </c>
      <c r="N362" s="3">
        <v>600</v>
      </c>
      <c r="O362" s="3"/>
      <c r="P362" s="3"/>
      <c r="Q362" s="192">
        <v>32390630</v>
      </c>
      <c r="R362" s="192">
        <v>5688175</v>
      </c>
      <c r="S362" s="193">
        <v>45658</v>
      </c>
    </row>
    <row r="363" spans="1:19" x14ac:dyDescent="0.2">
      <c r="A363" s="194">
        <v>1100060</v>
      </c>
      <c r="B363" s="199">
        <v>205</v>
      </c>
      <c r="C363" s="196" t="s">
        <v>73</v>
      </c>
      <c r="D363" s="196" t="s">
        <v>92</v>
      </c>
      <c r="E363" s="194">
        <v>1</v>
      </c>
      <c r="F363" s="196"/>
      <c r="G363" s="196" t="s">
        <v>99</v>
      </c>
      <c r="H363" s="195" t="s">
        <v>159</v>
      </c>
      <c r="I363" s="199"/>
      <c r="J363" s="199">
        <v>24</v>
      </c>
      <c r="K363" s="196" t="s">
        <v>122</v>
      </c>
      <c r="L363" s="196" t="s">
        <v>167</v>
      </c>
      <c r="M363" s="198" t="s">
        <v>165</v>
      </c>
      <c r="N363" s="199">
        <v>400</v>
      </c>
      <c r="O363" s="199"/>
      <c r="P363" s="199"/>
      <c r="Q363" s="194">
        <v>32391344</v>
      </c>
      <c r="R363" s="194">
        <v>5689396</v>
      </c>
      <c r="S363" s="197">
        <v>45658</v>
      </c>
    </row>
    <row r="364" spans="1:19" x14ac:dyDescent="0.2">
      <c r="A364" s="192">
        <v>1100061</v>
      </c>
      <c r="B364" s="3">
        <v>0.9</v>
      </c>
      <c r="C364" s="13" t="s">
        <v>105</v>
      </c>
      <c r="D364" s="13" t="s">
        <v>111</v>
      </c>
      <c r="E364" s="192">
        <v>4</v>
      </c>
      <c r="F364" s="13"/>
      <c r="H364" t="s">
        <v>159</v>
      </c>
      <c r="I364" s="3"/>
      <c r="J364" s="3"/>
      <c r="K364" s="13" t="s">
        <v>122</v>
      </c>
      <c r="L364" s="13" t="s">
        <v>167</v>
      </c>
      <c r="M364" s="198" t="s">
        <v>165</v>
      </c>
      <c r="N364" s="3"/>
      <c r="O364" s="3"/>
      <c r="P364" s="3"/>
      <c r="Q364" s="192">
        <v>32391061</v>
      </c>
      <c r="R364" s="192">
        <v>5689410</v>
      </c>
      <c r="S364" s="193">
        <v>45658</v>
      </c>
    </row>
    <row r="365" spans="1:19" x14ac:dyDescent="0.2">
      <c r="A365" s="194">
        <v>1100062</v>
      </c>
      <c r="B365" s="199">
        <v>21</v>
      </c>
      <c r="C365" s="196" t="s">
        <v>105</v>
      </c>
      <c r="D365" s="196" t="s">
        <v>161</v>
      </c>
      <c r="E365" s="194">
        <v>5</v>
      </c>
      <c r="F365" s="196"/>
      <c r="G365" s="196"/>
      <c r="H365" s="195" t="s">
        <v>159</v>
      </c>
      <c r="I365" s="199"/>
      <c r="J365" s="199"/>
      <c r="K365" s="196" t="s">
        <v>122</v>
      </c>
      <c r="L365" s="196" t="s">
        <v>167</v>
      </c>
      <c r="M365" s="198" t="s">
        <v>165</v>
      </c>
      <c r="N365" s="199"/>
      <c r="O365" s="199"/>
      <c r="P365" s="199"/>
      <c r="Q365" s="194">
        <v>32391784</v>
      </c>
      <c r="R365" s="194">
        <v>5689488</v>
      </c>
      <c r="S365" s="197">
        <v>45658</v>
      </c>
    </row>
    <row r="366" spans="1:19" x14ac:dyDescent="0.2">
      <c r="A366" s="192">
        <v>1100063</v>
      </c>
      <c r="B366" s="3">
        <v>3.4</v>
      </c>
      <c r="C366" s="13" t="s">
        <v>105</v>
      </c>
      <c r="D366" s="13" t="s">
        <v>161</v>
      </c>
      <c r="E366" s="192">
        <v>5</v>
      </c>
      <c r="F366" s="13"/>
      <c r="H366" t="s">
        <v>159</v>
      </c>
      <c r="I366" s="3"/>
      <c r="J366" s="3"/>
      <c r="K366" s="13" t="s">
        <v>122</v>
      </c>
      <c r="L366" s="13" t="s">
        <v>167</v>
      </c>
      <c r="M366" s="198" t="s">
        <v>165</v>
      </c>
      <c r="N366" s="3"/>
      <c r="O366" s="3"/>
      <c r="P366" s="3"/>
      <c r="Q366" s="192">
        <v>32390541</v>
      </c>
      <c r="R366" s="192">
        <v>5685520</v>
      </c>
      <c r="S366" s="193">
        <v>45658</v>
      </c>
    </row>
    <row r="367" spans="1:19" x14ac:dyDescent="0.2">
      <c r="A367" s="194">
        <v>1100064</v>
      </c>
      <c r="B367" s="199">
        <v>85</v>
      </c>
      <c r="C367" s="196" t="s">
        <v>73</v>
      </c>
      <c r="D367" s="196" t="s">
        <v>92</v>
      </c>
      <c r="E367" s="194">
        <v>6</v>
      </c>
      <c r="F367" s="196" t="s">
        <v>119</v>
      </c>
      <c r="G367" s="196" t="s">
        <v>99</v>
      </c>
      <c r="H367" s="195" t="s">
        <v>159</v>
      </c>
      <c r="I367" s="199"/>
      <c r="J367" s="199"/>
      <c r="K367" s="196" t="s">
        <v>122</v>
      </c>
      <c r="L367" s="196" t="s">
        <v>167</v>
      </c>
      <c r="M367" s="198" t="s">
        <v>165</v>
      </c>
      <c r="N367" s="199">
        <v>1000</v>
      </c>
      <c r="O367" s="199"/>
      <c r="P367" s="199"/>
      <c r="Q367" s="194">
        <v>32391542</v>
      </c>
      <c r="R367" s="194">
        <v>5688455</v>
      </c>
      <c r="S367" s="197">
        <v>45658</v>
      </c>
    </row>
    <row r="368" spans="1:19" x14ac:dyDescent="0.2">
      <c r="A368" s="192">
        <v>1100065</v>
      </c>
      <c r="B368" s="3">
        <v>0.7</v>
      </c>
      <c r="C368" s="13" t="s">
        <v>105</v>
      </c>
      <c r="D368" s="13" t="s">
        <v>111</v>
      </c>
      <c r="E368" s="192">
        <v>4</v>
      </c>
      <c r="F368" s="13"/>
      <c r="H368" t="s">
        <v>159</v>
      </c>
      <c r="I368" s="3"/>
      <c r="J368" s="3"/>
      <c r="K368" s="13" t="s">
        <v>122</v>
      </c>
      <c r="L368" s="13" t="s">
        <v>167</v>
      </c>
      <c r="M368" s="198" t="s">
        <v>165</v>
      </c>
      <c r="N368" s="3"/>
      <c r="O368" s="3"/>
      <c r="P368" s="3"/>
      <c r="Q368" s="192">
        <v>32391064</v>
      </c>
      <c r="R368" s="192">
        <v>5687524</v>
      </c>
      <c r="S368" s="193">
        <v>45658</v>
      </c>
    </row>
    <row r="369" spans="1:19" x14ac:dyDescent="0.2">
      <c r="A369" s="194">
        <v>1100066</v>
      </c>
      <c r="B369" s="199">
        <v>0.9</v>
      </c>
      <c r="C369" s="196" t="s">
        <v>105</v>
      </c>
      <c r="D369" s="196" t="s">
        <v>111</v>
      </c>
      <c r="E369" s="194">
        <v>4</v>
      </c>
      <c r="F369" s="196"/>
      <c r="G369" s="196"/>
      <c r="H369" s="195" t="s">
        <v>159</v>
      </c>
      <c r="I369" s="199"/>
      <c r="J369" s="199"/>
      <c r="K369" s="196" t="s">
        <v>122</v>
      </c>
      <c r="L369" s="196" t="s">
        <v>167</v>
      </c>
      <c r="M369" s="198" t="s">
        <v>165</v>
      </c>
      <c r="N369" s="199"/>
      <c r="O369" s="199"/>
      <c r="P369" s="199"/>
      <c r="Q369" s="194">
        <v>32389282</v>
      </c>
      <c r="R369" s="194">
        <v>5691169</v>
      </c>
      <c r="S369" s="197">
        <v>45658</v>
      </c>
    </row>
    <row r="370" spans="1:19" x14ac:dyDescent="0.2">
      <c r="A370" s="192">
        <v>1100067</v>
      </c>
      <c r="B370" s="3">
        <v>3.4</v>
      </c>
      <c r="C370" s="13" t="s">
        <v>105</v>
      </c>
      <c r="D370" s="13" t="s">
        <v>161</v>
      </c>
      <c r="E370" s="192">
        <v>5</v>
      </c>
      <c r="F370" s="13"/>
      <c r="H370" t="s">
        <v>159</v>
      </c>
      <c r="I370" s="3"/>
      <c r="J370" s="3"/>
      <c r="K370" s="13" t="s">
        <v>122</v>
      </c>
      <c r="L370" s="13" t="s">
        <v>167</v>
      </c>
      <c r="M370" s="198" t="s">
        <v>165</v>
      </c>
      <c r="N370" s="3"/>
      <c r="O370" s="3"/>
      <c r="P370" s="3"/>
      <c r="Q370" s="192">
        <v>32389901</v>
      </c>
      <c r="R370" s="192">
        <v>5691624</v>
      </c>
      <c r="S370" s="193">
        <v>45658</v>
      </c>
    </row>
    <row r="371" spans="1:19" x14ac:dyDescent="0.2">
      <c r="A371" s="194">
        <v>1100068</v>
      </c>
      <c r="B371" s="199">
        <v>85</v>
      </c>
      <c r="C371" s="196" t="s">
        <v>73</v>
      </c>
      <c r="D371" s="196" t="s">
        <v>92</v>
      </c>
      <c r="E371" s="194">
        <v>6</v>
      </c>
      <c r="F371" s="196" t="s">
        <v>119</v>
      </c>
      <c r="G371" s="196" t="s">
        <v>99</v>
      </c>
      <c r="H371" s="195" t="s">
        <v>159</v>
      </c>
      <c r="I371" s="199"/>
      <c r="J371" s="194"/>
      <c r="K371" s="196" t="s">
        <v>122</v>
      </c>
      <c r="L371" s="196" t="s">
        <v>167</v>
      </c>
      <c r="M371" s="198" t="s">
        <v>165</v>
      </c>
      <c r="N371" s="199">
        <v>1000</v>
      </c>
      <c r="O371" s="199"/>
      <c r="P371" s="199"/>
      <c r="Q371" s="194">
        <v>32389701</v>
      </c>
      <c r="R371" s="194">
        <v>5691382</v>
      </c>
      <c r="S371" s="197">
        <v>45658</v>
      </c>
    </row>
    <row r="372" spans="1:19" x14ac:dyDescent="0.2">
      <c r="A372" s="192">
        <v>1100069</v>
      </c>
      <c r="B372" s="3">
        <v>10</v>
      </c>
      <c r="C372" s="13" t="s">
        <v>93</v>
      </c>
      <c r="D372" s="13" t="s">
        <v>94</v>
      </c>
      <c r="E372" s="192">
        <v>7</v>
      </c>
      <c r="F372" s="13"/>
      <c r="H372" t="s">
        <v>159</v>
      </c>
      <c r="I372" s="3"/>
      <c r="J372" s="192"/>
      <c r="K372" s="13" t="s">
        <v>122</v>
      </c>
      <c r="L372" s="13" t="s">
        <v>167</v>
      </c>
      <c r="M372" s="198" t="s">
        <v>165</v>
      </c>
      <c r="N372" s="3"/>
      <c r="O372" s="3"/>
      <c r="P372" s="3"/>
      <c r="Q372" s="192">
        <v>32389702</v>
      </c>
      <c r="R372" s="192">
        <v>5690131</v>
      </c>
      <c r="S372" s="193">
        <v>45658</v>
      </c>
    </row>
    <row r="373" spans="1:19" x14ac:dyDescent="0.2">
      <c r="A373" s="194">
        <v>1100070</v>
      </c>
      <c r="B373" s="199">
        <v>210</v>
      </c>
      <c r="C373" s="196" t="s">
        <v>73</v>
      </c>
      <c r="D373" s="196" t="s">
        <v>74</v>
      </c>
      <c r="E373" s="194">
        <v>2</v>
      </c>
      <c r="F373" s="196"/>
      <c r="G373" s="196" t="s">
        <v>108</v>
      </c>
      <c r="H373" s="195">
        <v>2</v>
      </c>
      <c r="I373" s="199"/>
      <c r="J373" s="199">
        <v>17</v>
      </c>
      <c r="K373" s="196" t="s">
        <v>122</v>
      </c>
      <c r="L373" s="196" t="s">
        <v>167</v>
      </c>
      <c r="M373" s="198" t="s">
        <v>165</v>
      </c>
      <c r="N373" s="199"/>
      <c r="O373" s="199"/>
      <c r="P373" s="199"/>
      <c r="Q373" s="194">
        <v>32390242</v>
      </c>
      <c r="R373" s="194">
        <v>5689459</v>
      </c>
      <c r="S373" s="197">
        <v>45658</v>
      </c>
    </row>
    <row r="374" spans="1:19" x14ac:dyDescent="0.2">
      <c r="A374" s="192">
        <v>1100071</v>
      </c>
      <c r="B374" s="3">
        <v>270</v>
      </c>
      <c r="C374" s="13" t="s">
        <v>73</v>
      </c>
      <c r="D374" s="13" t="s">
        <v>74</v>
      </c>
      <c r="E374" s="192">
        <v>2</v>
      </c>
      <c r="F374" s="13"/>
      <c r="G374" s="13" t="s">
        <v>81</v>
      </c>
      <c r="H374">
        <v>3</v>
      </c>
      <c r="I374" s="3"/>
      <c r="J374" s="192">
        <v>17</v>
      </c>
      <c r="K374" s="13" t="s">
        <v>122</v>
      </c>
      <c r="L374" s="13" t="s">
        <v>167</v>
      </c>
      <c r="M374" s="198" t="s">
        <v>165</v>
      </c>
      <c r="N374" s="3"/>
      <c r="O374" s="3"/>
      <c r="P374" s="3"/>
      <c r="Q374" s="192">
        <v>32390225</v>
      </c>
      <c r="R374" s="192">
        <v>5689588</v>
      </c>
      <c r="S374" s="193">
        <v>45658</v>
      </c>
    </row>
    <row r="375" spans="1:19" x14ac:dyDescent="0.2">
      <c r="A375" s="194">
        <v>1100074</v>
      </c>
      <c r="B375" s="199">
        <v>50</v>
      </c>
      <c r="C375" s="196" t="s">
        <v>93</v>
      </c>
      <c r="D375" s="196" t="s">
        <v>94</v>
      </c>
      <c r="E375" s="194">
        <v>7</v>
      </c>
      <c r="F375" s="196"/>
      <c r="G375" s="196"/>
      <c r="H375" s="195" t="s">
        <v>159</v>
      </c>
      <c r="I375" s="199"/>
      <c r="J375" s="194"/>
      <c r="K375" s="196" t="s">
        <v>122</v>
      </c>
      <c r="L375" s="196" t="s">
        <v>167</v>
      </c>
      <c r="M375" s="198" t="s">
        <v>165</v>
      </c>
      <c r="N375" s="199"/>
      <c r="O375" s="199"/>
      <c r="P375" s="199"/>
      <c r="Q375" s="194">
        <v>32390129</v>
      </c>
      <c r="R375" s="194">
        <v>5689789</v>
      </c>
      <c r="S375" s="197">
        <v>45658</v>
      </c>
    </row>
    <row r="376" spans="1:19" x14ac:dyDescent="0.2">
      <c r="A376" s="192">
        <v>1100075</v>
      </c>
      <c r="B376" s="3">
        <v>250</v>
      </c>
      <c r="C376" s="13" t="s">
        <v>73</v>
      </c>
      <c r="D376" s="13" t="s">
        <v>92</v>
      </c>
      <c r="E376" s="192">
        <v>1</v>
      </c>
      <c r="F376" s="13"/>
      <c r="G376" s="13" t="s">
        <v>100</v>
      </c>
      <c r="H376">
        <v>0.7</v>
      </c>
      <c r="I376" s="3"/>
      <c r="J376" s="3">
        <v>20</v>
      </c>
      <c r="K376" s="13" t="s">
        <v>122</v>
      </c>
      <c r="L376" s="13" t="s">
        <v>167</v>
      </c>
      <c r="M376" s="198" t="s">
        <v>165</v>
      </c>
      <c r="N376" s="3">
        <v>400</v>
      </c>
      <c r="O376" s="3"/>
      <c r="P376" s="3"/>
      <c r="Q376" s="192">
        <v>32390917</v>
      </c>
      <c r="R376" s="192">
        <v>5689385</v>
      </c>
      <c r="S376" s="193">
        <v>45658</v>
      </c>
    </row>
    <row r="377" spans="1:19" x14ac:dyDescent="0.2">
      <c r="A377" s="194">
        <v>1100076</v>
      </c>
      <c r="B377" s="199">
        <v>85</v>
      </c>
      <c r="C377" s="196" t="s">
        <v>73</v>
      </c>
      <c r="D377" s="196" t="s">
        <v>79</v>
      </c>
      <c r="E377" s="194">
        <v>2</v>
      </c>
      <c r="F377" s="196"/>
      <c r="G377" s="196" t="s">
        <v>108</v>
      </c>
      <c r="H377" s="195" t="s">
        <v>159</v>
      </c>
      <c r="I377" s="199"/>
      <c r="J377" s="199">
        <v>19</v>
      </c>
      <c r="K377" s="196" t="s">
        <v>122</v>
      </c>
      <c r="L377" s="196" t="s">
        <v>167</v>
      </c>
      <c r="M377" s="198" t="s">
        <v>165</v>
      </c>
      <c r="N377" s="199"/>
      <c r="O377" s="199"/>
      <c r="P377" s="199"/>
      <c r="Q377" s="194">
        <v>32390684</v>
      </c>
      <c r="R377" s="194">
        <v>5689895</v>
      </c>
      <c r="S377" s="197">
        <v>45658</v>
      </c>
    </row>
    <row r="378" spans="1:19" x14ac:dyDescent="0.2">
      <c r="A378" s="192">
        <v>1100077</v>
      </c>
      <c r="B378" s="3">
        <v>55</v>
      </c>
      <c r="C378" s="13" t="s">
        <v>93</v>
      </c>
      <c r="D378" s="13" t="s">
        <v>94</v>
      </c>
      <c r="E378" s="192">
        <v>7</v>
      </c>
      <c r="F378" s="13"/>
      <c r="H378" t="s">
        <v>159</v>
      </c>
      <c r="I378" s="192"/>
      <c r="J378" s="192"/>
      <c r="K378" s="13" t="s">
        <v>122</v>
      </c>
      <c r="L378" s="13" t="s">
        <v>167</v>
      </c>
      <c r="M378" s="198" t="s">
        <v>165</v>
      </c>
      <c r="N378" s="3"/>
      <c r="O378" s="3"/>
      <c r="P378" s="3"/>
      <c r="Q378" s="192">
        <v>32391235</v>
      </c>
      <c r="R378" s="192">
        <v>5689547</v>
      </c>
      <c r="S378" s="193">
        <v>45658</v>
      </c>
    </row>
    <row r="379" spans="1:19" x14ac:dyDescent="0.2">
      <c r="A379" s="194">
        <v>1100078</v>
      </c>
      <c r="B379" s="199">
        <v>60</v>
      </c>
      <c r="C379" s="196" t="s">
        <v>93</v>
      </c>
      <c r="D379" s="196" t="s">
        <v>94</v>
      </c>
      <c r="E379" s="194">
        <v>7</v>
      </c>
      <c r="F379" s="196"/>
      <c r="G379" s="196"/>
      <c r="H379" s="195" t="s">
        <v>159</v>
      </c>
      <c r="I379" s="194"/>
      <c r="J379" s="194"/>
      <c r="K379" s="196" t="s">
        <v>122</v>
      </c>
      <c r="L379" s="196" t="s">
        <v>167</v>
      </c>
      <c r="M379" s="198" t="s">
        <v>165</v>
      </c>
      <c r="N379" s="199"/>
      <c r="O379" s="199"/>
      <c r="P379" s="199"/>
      <c r="Q379" s="194">
        <v>32389761</v>
      </c>
      <c r="R379" s="194">
        <v>5689601</v>
      </c>
      <c r="S379" s="197">
        <v>45658</v>
      </c>
    </row>
    <row r="380" spans="1:19" x14ac:dyDescent="0.2">
      <c r="A380" s="192">
        <v>1100079</v>
      </c>
      <c r="B380" s="3">
        <v>20</v>
      </c>
      <c r="C380" s="13" t="s">
        <v>93</v>
      </c>
      <c r="D380" s="13" t="s">
        <v>94</v>
      </c>
      <c r="E380" s="192">
        <v>7</v>
      </c>
      <c r="F380" s="13"/>
      <c r="H380" t="s">
        <v>159</v>
      </c>
      <c r="I380" s="192"/>
      <c r="J380" s="192"/>
      <c r="K380" s="13" t="s">
        <v>122</v>
      </c>
      <c r="L380" s="13" t="s">
        <v>167</v>
      </c>
      <c r="M380" s="198" t="s">
        <v>165</v>
      </c>
      <c r="N380" s="3"/>
      <c r="O380" s="3"/>
      <c r="P380" s="3"/>
      <c r="Q380" s="192">
        <v>32390725</v>
      </c>
      <c r="R380" s="192">
        <v>5688901</v>
      </c>
      <c r="S380" s="193">
        <v>45658</v>
      </c>
    </row>
    <row r="381" spans="1:19" x14ac:dyDescent="0.2">
      <c r="A381" s="194">
        <v>1200001</v>
      </c>
      <c r="B381" s="199">
        <v>210</v>
      </c>
      <c r="C381" s="196" t="s">
        <v>73</v>
      </c>
      <c r="D381" s="196" t="s">
        <v>92</v>
      </c>
      <c r="E381" s="194">
        <v>1</v>
      </c>
      <c r="F381" s="196"/>
      <c r="G381" s="196" t="s">
        <v>99</v>
      </c>
      <c r="H381" s="195">
        <v>0.4</v>
      </c>
      <c r="I381" s="194">
        <v>30</v>
      </c>
      <c r="J381" s="194">
        <v>20</v>
      </c>
      <c r="K381" s="196" t="s">
        <v>120</v>
      </c>
      <c r="L381" s="196" t="s">
        <v>167</v>
      </c>
      <c r="M381" s="198" t="s">
        <v>165</v>
      </c>
      <c r="N381" s="199">
        <v>600</v>
      </c>
      <c r="O381" s="199"/>
      <c r="P381" s="199"/>
      <c r="Q381" s="194">
        <v>32387392</v>
      </c>
      <c r="R381" s="194">
        <v>5689291</v>
      </c>
      <c r="S381" s="197">
        <v>45658</v>
      </c>
    </row>
    <row r="382" spans="1:19" x14ac:dyDescent="0.2">
      <c r="A382" s="192">
        <v>1200002</v>
      </c>
      <c r="B382" s="3">
        <v>230</v>
      </c>
      <c r="C382" s="13" t="s">
        <v>73</v>
      </c>
      <c r="D382" s="13" t="s">
        <v>92</v>
      </c>
      <c r="E382" s="192">
        <v>1</v>
      </c>
      <c r="F382" s="13"/>
      <c r="G382" s="13" t="s">
        <v>99</v>
      </c>
      <c r="H382">
        <v>0.7</v>
      </c>
      <c r="I382" s="192">
        <v>25</v>
      </c>
      <c r="J382" s="192">
        <v>22</v>
      </c>
      <c r="K382" s="13" t="s">
        <v>120</v>
      </c>
      <c r="L382" s="13" t="s">
        <v>167</v>
      </c>
      <c r="M382" s="198" t="s">
        <v>165</v>
      </c>
      <c r="N382" s="3">
        <v>400</v>
      </c>
      <c r="O382" s="3"/>
      <c r="P382" s="3"/>
      <c r="Q382" s="192">
        <v>32387277</v>
      </c>
      <c r="R382" s="192">
        <v>5689416</v>
      </c>
      <c r="S382" s="193">
        <v>45658</v>
      </c>
    </row>
    <row r="383" spans="1:19" x14ac:dyDescent="0.2">
      <c r="A383" s="194">
        <v>1200003</v>
      </c>
      <c r="B383" s="199">
        <v>255</v>
      </c>
      <c r="C383" s="196" t="s">
        <v>73</v>
      </c>
      <c r="D383" s="196" t="s">
        <v>92</v>
      </c>
      <c r="E383" s="194">
        <v>1</v>
      </c>
      <c r="F383" s="196"/>
      <c r="G383" s="196" t="s">
        <v>100</v>
      </c>
      <c r="H383" s="195">
        <v>0.8</v>
      </c>
      <c r="I383" s="199">
        <v>25</v>
      </c>
      <c r="J383" s="194">
        <v>23</v>
      </c>
      <c r="K383" s="196" t="s">
        <v>120</v>
      </c>
      <c r="L383" s="196" t="s">
        <v>167</v>
      </c>
      <c r="M383" s="198" t="s">
        <v>165</v>
      </c>
      <c r="N383" s="199">
        <v>400</v>
      </c>
      <c r="O383" s="199"/>
      <c r="P383" s="199"/>
      <c r="Q383" s="194">
        <v>32387136</v>
      </c>
      <c r="R383" s="194">
        <v>5689203</v>
      </c>
      <c r="S383" s="197">
        <v>45658</v>
      </c>
    </row>
    <row r="384" spans="1:19" x14ac:dyDescent="0.2">
      <c r="A384" s="192">
        <v>1200004</v>
      </c>
      <c r="B384" s="3">
        <v>165</v>
      </c>
      <c r="C384" s="13" t="s">
        <v>73</v>
      </c>
      <c r="D384" s="13" t="s">
        <v>92</v>
      </c>
      <c r="E384" s="192">
        <v>1</v>
      </c>
      <c r="F384" s="13"/>
      <c r="G384" s="13" t="s">
        <v>99</v>
      </c>
      <c r="H384">
        <v>0.6</v>
      </c>
      <c r="I384" s="192">
        <v>30</v>
      </c>
      <c r="J384" s="192">
        <v>19</v>
      </c>
      <c r="K384" s="13" t="s">
        <v>120</v>
      </c>
      <c r="L384" s="13" t="s">
        <v>167</v>
      </c>
      <c r="M384" s="198" t="s">
        <v>165</v>
      </c>
      <c r="N384" s="3">
        <v>600</v>
      </c>
      <c r="O384" s="3"/>
      <c r="P384" s="3"/>
      <c r="Q384" s="192">
        <v>32387334</v>
      </c>
      <c r="R384" s="192">
        <v>5689033</v>
      </c>
      <c r="S384" s="193">
        <v>45658</v>
      </c>
    </row>
    <row r="385" spans="1:19" x14ac:dyDescent="0.2">
      <c r="A385" s="194">
        <v>1200005</v>
      </c>
      <c r="B385" s="199">
        <v>145</v>
      </c>
      <c r="C385" s="196" t="s">
        <v>73</v>
      </c>
      <c r="D385" s="196" t="s">
        <v>92</v>
      </c>
      <c r="E385" s="194">
        <v>1</v>
      </c>
      <c r="F385" s="196"/>
      <c r="G385" s="196" t="s">
        <v>99</v>
      </c>
      <c r="H385" s="195">
        <v>0.4</v>
      </c>
      <c r="I385" s="199">
        <v>30</v>
      </c>
      <c r="J385" s="194">
        <v>21</v>
      </c>
      <c r="K385" s="196" t="s">
        <v>120</v>
      </c>
      <c r="L385" s="196" t="s">
        <v>167</v>
      </c>
      <c r="M385" s="198" t="s">
        <v>165</v>
      </c>
      <c r="N385" s="199">
        <v>600</v>
      </c>
      <c r="O385" s="199"/>
      <c r="P385" s="199"/>
      <c r="Q385" s="194">
        <v>32387338</v>
      </c>
      <c r="R385" s="194">
        <v>5688806</v>
      </c>
      <c r="S385" s="197">
        <v>45658</v>
      </c>
    </row>
    <row r="386" spans="1:19" x14ac:dyDescent="0.2">
      <c r="A386" s="192">
        <v>1200006</v>
      </c>
      <c r="B386" s="3">
        <v>160</v>
      </c>
      <c r="C386" s="13" t="s">
        <v>73</v>
      </c>
      <c r="D386" s="13" t="s">
        <v>92</v>
      </c>
      <c r="E386" s="192">
        <v>2</v>
      </c>
      <c r="F386" s="13"/>
      <c r="G386" s="13" t="s">
        <v>85</v>
      </c>
      <c r="H386">
        <v>1.2</v>
      </c>
      <c r="I386" s="192"/>
      <c r="J386" s="192">
        <v>20</v>
      </c>
      <c r="K386" s="13" t="s">
        <v>120</v>
      </c>
      <c r="L386" s="13" t="s">
        <v>167</v>
      </c>
      <c r="M386" s="198" t="s">
        <v>165</v>
      </c>
      <c r="N386" s="3"/>
      <c r="O386" s="3"/>
      <c r="P386" s="3"/>
      <c r="Q386" s="192">
        <v>32387490</v>
      </c>
      <c r="R386" s="192">
        <v>5688807</v>
      </c>
      <c r="S386" s="193">
        <v>45658</v>
      </c>
    </row>
    <row r="387" spans="1:19" x14ac:dyDescent="0.2">
      <c r="A387" s="194">
        <v>1200007</v>
      </c>
      <c r="B387" s="199">
        <v>210</v>
      </c>
      <c r="C387" s="196" t="s">
        <v>73</v>
      </c>
      <c r="D387" s="196" t="s">
        <v>92</v>
      </c>
      <c r="E387" s="194">
        <v>1</v>
      </c>
      <c r="F387" s="196"/>
      <c r="G387" s="196" t="s">
        <v>99</v>
      </c>
      <c r="H387" s="195">
        <v>0.8</v>
      </c>
      <c r="I387" s="194">
        <v>25</v>
      </c>
      <c r="J387" s="194">
        <v>22</v>
      </c>
      <c r="K387" s="196" t="s">
        <v>120</v>
      </c>
      <c r="L387" s="196" t="s">
        <v>167</v>
      </c>
      <c r="M387" s="198" t="s">
        <v>165</v>
      </c>
      <c r="N387" s="199">
        <v>400</v>
      </c>
      <c r="O387" s="199"/>
      <c r="P387" s="199"/>
      <c r="Q387" s="194">
        <v>32387522</v>
      </c>
      <c r="R387" s="194">
        <v>5688912</v>
      </c>
      <c r="S387" s="197">
        <v>45658</v>
      </c>
    </row>
    <row r="388" spans="1:19" x14ac:dyDescent="0.2">
      <c r="A388" s="192">
        <v>1200008</v>
      </c>
      <c r="B388" s="3">
        <v>160</v>
      </c>
      <c r="C388" s="13" t="s">
        <v>73</v>
      </c>
      <c r="D388" s="13" t="s">
        <v>92</v>
      </c>
      <c r="E388" s="192">
        <v>2</v>
      </c>
      <c r="F388" s="13"/>
      <c r="G388" s="13" t="s">
        <v>84</v>
      </c>
      <c r="H388">
        <v>1.2</v>
      </c>
      <c r="I388" s="192"/>
      <c r="J388" s="192">
        <v>20</v>
      </c>
      <c r="K388" s="13" t="s">
        <v>120</v>
      </c>
      <c r="L388" s="13" t="s">
        <v>167</v>
      </c>
      <c r="M388" s="198" t="s">
        <v>165</v>
      </c>
      <c r="N388" s="3"/>
      <c r="O388" s="3"/>
      <c r="P388" s="3"/>
      <c r="Q388" s="192">
        <v>32387632</v>
      </c>
      <c r="R388" s="192">
        <v>5688962</v>
      </c>
      <c r="S388" s="193">
        <v>45658</v>
      </c>
    </row>
    <row r="389" spans="1:19" x14ac:dyDescent="0.2">
      <c r="A389" s="194">
        <v>1200009</v>
      </c>
      <c r="B389" s="199">
        <v>145</v>
      </c>
      <c r="C389" s="196" t="s">
        <v>73</v>
      </c>
      <c r="D389" s="196" t="s">
        <v>92</v>
      </c>
      <c r="E389" s="194">
        <v>1</v>
      </c>
      <c r="F389" s="196"/>
      <c r="G389" s="196" t="s">
        <v>100</v>
      </c>
      <c r="H389" s="195">
        <v>0.4</v>
      </c>
      <c r="I389" s="194">
        <v>45</v>
      </c>
      <c r="J389" s="194">
        <v>19</v>
      </c>
      <c r="K389" s="196" t="s">
        <v>120</v>
      </c>
      <c r="L389" s="196" t="s">
        <v>167</v>
      </c>
      <c r="M389" s="198" t="s">
        <v>165</v>
      </c>
      <c r="N389" s="199">
        <v>700</v>
      </c>
      <c r="O389" s="199"/>
      <c r="P389" s="199"/>
      <c r="Q389" s="194">
        <v>32388120</v>
      </c>
      <c r="R389" s="194">
        <v>5689041</v>
      </c>
      <c r="S389" s="197">
        <v>45658</v>
      </c>
    </row>
    <row r="390" spans="1:19" x14ac:dyDescent="0.2">
      <c r="A390" s="192">
        <v>1200010</v>
      </c>
      <c r="B390" s="3">
        <v>165</v>
      </c>
      <c r="C390" s="13" t="s">
        <v>73</v>
      </c>
      <c r="D390" s="13" t="s">
        <v>92</v>
      </c>
      <c r="E390" s="192">
        <v>1</v>
      </c>
      <c r="F390" s="13"/>
      <c r="G390" s="13" t="s">
        <v>107</v>
      </c>
      <c r="H390">
        <v>0.3</v>
      </c>
      <c r="I390" s="3">
        <v>35</v>
      </c>
      <c r="J390" s="192">
        <v>22</v>
      </c>
      <c r="K390" s="13" t="s">
        <v>120</v>
      </c>
      <c r="L390" s="13" t="s">
        <v>167</v>
      </c>
      <c r="M390" s="198" t="s">
        <v>165</v>
      </c>
      <c r="N390" s="3">
        <v>600</v>
      </c>
      <c r="O390" s="3"/>
      <c r="P390" s="3"/>
      <c r="Q390" s="192">
        <v>32388064</v>
      </c>
      <c r="R390" s="192">
        <v>5689136</v>
      </c>
      <c r="S390" s="193">
        <v>45658</v>
      </c>
    </row>
    <row r="391" spans="1:19" x14ac:dyDescent="0.2">
      <c r="A391" s="194">
        <v>1200011</v>
      </c>
      <c r="B391" s="199">
        <v>150</v>
      </c>
      <c r="C391" s="196" t="s">
        <v>73</v>
      </c>
      <c r="D391" s="196" t="s">
        <v>79</v>
      </c>
      <c r="E391" s="194">
        <v>2</v>
      </c>
      <c r="F391" s="196"/>
      <c r="G391" s="196" t="s">
        <v>107</v>
      </c>
      <c r="H391" s="195">
        <v>0.6</v>
      </c>
      <c r="I391" s="199">
        <v>25</v>
      </c>
      <c r="J391" s="194">
        <v>22</v>
      </c>
      <c r="K391" s="196" t="s">
        <v>120</v>
      </c>
      <c r="L391" s="196" t="s">
        <v>167</v>
      </c>
      <c r="M391" s="198" t="s">
        <v>165</v>
      </c>
      <c r="N391" s="199">
        <v>600</v>
      </c>
      <c r="O391" s="199"/>
      <c r="P391" s="199"/>
      <c r="Q391" s="194">
        <v>32388300</v>
      </c>
      <c r="R391" s="194">
        <v>5689141</v>
      </c>
      <c r="S391" s="197">
        <v>45658</v>
      </c>
    </row>
    <row r="392" spans="1:19" x14ac:dyDescent="0.2">
      <c r="A392" s="192">
        <v>1200012</v>
      </c>
      <c r="B392" s="3">
        <v>190</v>
      </c>
      <c r="C392" s="13" t="s">
        <v>73</v>
      </c>
      <c r="D392" s="13" t="s">
        <v>92</v>
      </c>
      <c r="E392" s="192">
        <v>1</v>
      </c>
      <c r="F392" s="13"/>
      <c r="G392" s="13" t="s">
        <v>100</v>
      </c>
      <c r="H392">
        <v>0.7</v>
      </c>
      <c r="I392" s="3">
        <v>25</v>
      </c>
      <c r="J392" s="192">
        <v>21</v>
      </c>
      <c r="K392" s="13" t="s">
        <v>120</v>
      </c>
      <c r="L392" s="13" t="s">
        <v>167</v>
      </c>
      <c r="M392" s="198" t="s">
        <v>165</v>
      </c>
      <c r="N392" s="3">
        <v>300</v>
      </c>
      <c r="O392" s="3"/>
      <c r="P392" s="3"/>
      <c r="Q392" s="192">
        <v>32388518</v>
      </c>
      <c r="R392" s="192">
        <v>5689241</v>
      </c>
      <c r="S392" s="193">
        <v>45658</v>
      </c>
    </row>
    <row r="393" spans="1:19" x14ac:dyDescent="0.2">
      <c r="A393" s="194">
        <v>1200013</v>
      </c>
      <c r="B393" s="199">
        <v>150</v>
      </c>
      <c r="C393" s="196" t="s">
        <v>73</v>
      </c>
      <c r="D393" s="196" t="s">
        <v>92</v>
      </c>
      <c r="E393" s="194">
        <v>2</v>
      </c>
      <c r="F393" s="196"/>
      <c r="G393" s="196" t="s">
        <v>85</v>
      </c>
      <c r="H393" s="195">
        <v>1.1000000000000001</v>
      </c>
      <c r="I393" s="194"/>
      <c r="J393" s="194">
        <v>18</v>
      </c>
      <c r="K393" s="196" t="s">
        <v>120</v>
      </c>
      <c r="L393" s="196" t="s">
        <v>167</v>
      </c>
      <c r="M393" s="198" t="s">
        <v>165</v>
      </c>
      <c r="N393" s="199"/>
      <c r="O393" s="199"/>
      <c r="P393" s="199"/>
      <c r="Q393" s="194">
        <v>32388749</v>
      </c>
      <c r="R393" s="194">
        <v>5689335</v>
      </c>
      <c r="S393" s="197">
        <v>45658</v>
      </c>
    </row>
    <row r="394" spans="1:19" x14ac:dyDescent="0.2">
      <c r="A394" s="192">
        <v>1200014</v>
      </c>
      <c r="B394" s="3">
        <v>160</v>
      </c>
      <c r="C394" s="13" t="s">
        <v>73</v>
      </c>
      <c r="D394" s="13" t="s">
        <v>92</v>
      </c>
      <c r="E394" s="192">
        <v>2</v>
      </c>
      <c r="F394" s="13"/>
      <c r="G394" s="13" t="s">
        <v>100</v>
      </c>
      <c r="H394">
        <v>0.8</v>
      </c>
      <c r="I394" s="192"/>
      <c r="J394" s="192">
        <v>16</v>
      </c>
      <c r="K394" s="13" t="s">
        <v>120</v>
      </c>
      <c r="L394" s="13" t="s">
        <v>167</v>
      </c>
      <c r="M394" s="198" t="s">
        <v>165</v>
      </c>
      <c r="N394" s="3"/>
      <c r="O394" s="3"/>
      <c r="P394" s="3"/>
      <c r="Q394" s="192">
        <v>32388511</v>
      </c>
      <c r="R394" s="192">
        <v>5689424</v>
      </c>
      <c r="S394" s="193">
        <v>45658</v>
      </c>
    </row>
    <row r="395" spans="1:19" x14ac:dyDescent="0.2">
      <c r="A395" s="194">
        <v>1200015</v>
      </c>
      <c r="B395" s="199">
        <v>150</v>
      </c>
      <c r="C395" s="196" t="s">
        <v>73</v>
      </c>
      <c r="D395" s="196" t="s">
        <v>92</v>
      </c>
      <c r="E395" s="194">
        <v>2</v>
      </c>
      <c r="F395" s="196"/>
      <c r="G395" s="196" t="s">
        <v>86</v>
      </c>
      <c r="H395" s="195">
        <v>1.1000000000000001</v>
      </c>
      <c r="I395" s="194"/>
      <c r="J395" s="194">
        <v>20</v>
      </c>
      <c r="K395" s="196" t="s">
        <v>120</v>
      </c>
      <c r="L395" s="196" t="s">
        <v>167</v>
      </c>
      <c r="M395" s="198" t="s">
        <v>165</v>
      </c>
      <c r="N395" s="199"/>
      <c r="O395" s="199"/>
      <c r="P395" s="199"/>
      <c r="Q395" s="194">
        <v>32388552</v>
      </c>
      <c r="R395" s="194">
        <v>5689688</v>
      </c>
      <c r="S395" s="197">
        <v>45658</v>
      </c>
    </row>
    <row r="396" spans="1:19" x14ac:dyDescent="0.2">
      <c r="A396" s="192">
        <v>1200016</v>
      </c>
      <c r="B396" s="3">
        <v>175</v>
      </c>
      <c r="C396" s="13" t="s">
        <v>73</v>
      </c>
      <c r="D396" s="13" t="s">
        <v>92</v>
      </c>
      <c r="E396" s="192">
        <v>1</v>
      </c>
      <c r="F396" s="13"/>
      <c r="G396" s="13" t="s">
        <v>100</v>
      </c>
      <c r="H396">
        <v>0.5</v>
      </c>
      <c r="I396" s="192">
        <v>25</v>
      </c>
      <c r="J396" s="192">
        <v>19</v>
      </c>
      <c r="K396" s="13" t="s">
        <v>120</v>
      </c>
      <c r="L396" s="13" t="s">
        <v>167</v>
      </c>
      <c r="M396" s="198" t="s">
        <v>165</v>
      </c>
      <c r="N396" s="3">
        <v>300</v>
      </c>
      <c r="O396" s="3"/>
      <c r="P396" s="3"/>
      <c r="Q396" s="192">
        <v>32388729</v>
      </c>
      <c r="R396" s="192">
        <v>5689446</v>
      </c>
      <c r="S396" s="193">
        <v>45658</v>
      </c>
    </row>
    <row r="397" spans="1:19" x14ac:dyDescent="0.2">
      <c r="A397" s="194">
        <v>1200017</v>
      </c>
      <c r="B397" s="199">
        <v>175</v>
      </c>
      <c r="C397" s="196" t="s">
        <v>73</v>
      </c>
      <c r="D397" s="196" t="s">
        <v>92</v>
      </c>
      <c r="E397" s="194">
        <v>1</v>
      </c>
      <c r="F397" s="196"/>
      <c r="G397" s="196" t="s">
        <v>107</v>
      </c>
      <c r="H397" s="195">
        <v>0.4</v>
      </c>
      <c r="I397" s="194">
        <v>30</v>
      </c>
      <c r="J397" s="194">
        <v>22</v>
      </c>
      <c r="K397" s="196" t="s">
        <v>120</v>
      </c>
      <c r="L397" s="196" t="s">
        <v>167</v>
      </c>
      <c r="M397" s="198" t="s">
        <v>165</v>
      </c>
      <c r="N397" s="199">
        <v>500</v>
      </c>
      <c r="O397" s="199"/>
      <c r="P397" s="199"/>
      <c r="Q397" s="194">
        <v>32388855</v>
      </c>
      <c r="R397" s="194">
        <v>5689271</v>
      </c>
      <c r="S397" s="197">
        <v>45658</v>
      </c>
    </row>
    <row r="398" spans="1:19" x14ac:dyDescent="0.2">
      <c r="A398" s="192">
        <v>1200018</v>
      </c>
      <c r="B398" s="3">
        <v>160</v>
      </c>
      <c r="C398" s="13" t="s">
        <v>73</v>
      </c>
      <c r="D398" s="13" t="s">
        <v>92</v>
      </c>
      <c r="E398" s="192">
        <v>1</v>
      </c>
      <c r="F398" s="13"/>
      <c r="G398" s="13" t="s">
        <v>99</v>
      </c>
      <c r="H398">
        <v>0.4</v>
      </c>
      <c r="I398" s="3">
        <v>25</v>
      </c>
      <c r="J398" s="192">
        <v>22</v>
      </c>
      <c r="K398" s="13" t="s">
        <v>120</v>
      </c>
      <c r="L398" s="13" t="s">
        <v>167</v>
      </c>
      <c r="M398" s="198" t="s">
        <v>165</v>
      </c>
      <c r="N398" s="3">
        <v>500</v>
      </c>
      <c r="O398" s="3"/>
      <c r="P398" s="3"/>
      <c r="Q398" s="192">
        <v>32388998</v>
      </c>
      <c r="R398" s="192">
        <v>5689298</v>
      </c>
      <c r="S398" s="193">
        <v>45658</v>
      </c>
    </row>
    <row r="399" spans="1:19" x14ac:dyDescent="0.2">
      <c r="A399" s="194">
        <v>1200020</v>
      </c>
      <c r="B399" s="199">
        <v>150</v>
      </c>
      <c r="C399" s="196" t="s">
        <v>73</v>
      </c>
      <c r="D399" s="196" t="s">
        <v>123</v>
      </c>
      <c r="E399" s="194">
        <v>3</v>
      </c>
      <c r="F399" s="196"/>
      <c r="G399" s="196" t="s">
        <v>102</v>
      </c>
      <c r="H399" s="195">
        <v>0.9</v>
      </c>
      <c r="I399" s="194">
        <v>40</v>
      </c>
      <c r="J399" s="194">
        <v>24</v>
      </c>
      <c r="K399" s="196" t="s">
        <v>120</v>
      </c>
      <c r="L399" s="196" t="s">
        <v>167</v>
      </c>
      <c r="M399" s="198" t="s">
        <v>165</v>
      </c>
      <c r="N399" s="199">
        <v>1500</v>
      </c>
      <c r="O399" s="199"/>
      <c r="P399" s="199"/>
      <c r="Q399" s="194">
        <v>32389010</v>
      </c>
      <c r="R399" s="194">
        <v>5689654</v>
      </c>
      <c r="S399" s="197">
        <v>45658</v>
      </c>
    </row>
    <row r="400" spans="1:19" x14ac:dyDescent="0.2">
      <c r="A400" s="192">
        <v>1200021</v>
      </c>
      <c r="B400" s="3">
        <v>205</v>
      </c>
      <c r="C400" s="13" t="s">
        <v>73</v>
      </c>
      <c r="D400" s="13" t="s">
        <v>124</v>
      </c>
      <c r="E400" s="192">
        <v>1</v>
      </c>
      <c r="F400" s="13"/>
      <c r="G400" s="13" t="s">
        <v>99</v>
      </c>
      <c r="H400">
        <v>0.6</v>
      </c>
      <c r="I400" s="192">
        <v>20</v>
      </c>
      <c r="J400" s="192">
        <v>23</v>
      </c>
      <c r="K400" s="13" t="s">
        <v>120</v>
      </c>
      <c r="L400" s="13" t="s">
        <v>167</v>
      </c>
      <c r="M400" s="198" t="s">
        <v>165</v>
      </c>
      <c r="N400" s="3">
        <v>600</v>
      </c>
      <c r="O400" s="3"/>
      <c r="P400" s="3"/>
      <c r="Q400" s="192">
        <v>32388976</v>
      </c>
      <c r="R400" s="192">
        <v>5689715</v>
      </c>
      <c r="S400" s="193">
        <v>45658</v>
      </c>
    </row>
    <row r="401" spans="1:19" x14ac:dyDescent="0.2">
      <c r="A401" s="194">
        <v>1200022</v>
      </c>
      <c r="B401" s="199">
        <v>140</v>
      </c>
      <c r="C401" s="196" t="s">
        <v>73</v>
      </c>
      <c r="D401" s="196" t="s">
        <v>92</v>
      </c>
      <c r="E401" s="194">
        <v>2</v>
      </c>
      <c r="F401" s="196"/>
      <c r="G401" s="196" t="s">
        <v>84</v>
      </c>
      <c r="H401" s="195">
        <v>0.8</v>
      </c>
      <c r="I401" s="194"/>
      <c r="J401" s="194">
        <v>17</v>
      </c>
      <c r="K401" s="196" t="s">
        <v>120</v>
      </c>
      <c r="L401" s="196" t="s">
        <v>167</v>
      </c>
      <c r="M401" s="198" t="s">
        <v>165</v>
      </c>
      <c r="N401" s="199"/>
      <c r="O401" s="199"/>
      <c r="P401" s="199"/>
      <c r="Q401" s="194">
        <v>32389097</v>
      </c>
      <c r="R401" s="194">
        <v>5689543</v>
      </c>
      <c r="S401" s="197">
        <v>45658</v>
      </c>
    </row>
    <row r="402" spans="1:19" x14ac:dyDescent="0.2">
      <c r="A402" s="192">
        <v>1200023</v>
      </c>
      <c r="B402" s="3">
        <v>170</v>
      </c>
      <c r="C402" s="13" t="s">
        <v>73</v>
      </c>
      <c r="D402" s="13" t="s">
        <v>92</v>
      </c>
      <c r="E402" s="192">
        <v>1</v>
      </c>
      <c r="F402" s="13"/>
      <c r="G402" s="13" t="s">
        <v>99</v>
      </c>
      <c r="H402">
        <v>0.8</v>
      </c>
      <c r="I402" s="3">
        <v>25</v>
      </c>
      <c r="J402" s="3">
        <v>18</v>
      </c>
      <c r="K402" s="13" t="s">
        <v>120</v>
      </c>
      <c r="L402" s="13" t="s">
        <v>167</v>
      </c>
      <c r="M402" s="198" t="s">
        <v>165</v>
      </c>
      <c r="N402" s="3">
        <v>300</v>
      </c>
      <c r="O402" s="3"/>
      <c r="P402" s="3"/>
      <c r="Q402" s="192">
        <v>32389143</v>
      </c>
      <c r="R402" s="192">
        <v>5689646</v>
      </c>
      <c r="S402" s="193">
        <v>45658</v>
      </c>
    </row>
    <row r="403" spans="1:19" x14ac:dyDescent="0.2">
      <c r="A403" s="194">
        <v>1200024</v>
      </c>
      <c r="B403" s="199">
        <v>115</v>
      </c>
      <c r="C403" s="196" t="s">
        <v>73</v>
      </c>
      <c r="D403" s="196" t="s">
        <v>92</v>
      </c>
      <c r="E403" s="194">
        <v>1</v>
      </c>
      <c r="F403" s="196"/>
      <c r="G403" s="196" t="s">
        <v>107</v>
      </c>
      <c r="H403" s="195">
        <v>0.3</v>
      </c>
      <c r="I403" s="199">
        <v>30</v>
      </c>
      <c r="J403" s="194">
        <v>20</v>
      </c>
      <c r="K403" s="196" t="s">
        <v>120</v>
      </c>
      <c r="L403" s="196" t="s">
        <v>167</v>
      </c>
      <c r="M403" s="198" t="s">
        <v>165</v>
      </c>
      <c r="N403" s="199">
        <v>1000</v>
      </c>
      <c r="O403" s="199"/>
      <c r="P403" s="199"/>
      <c r="Q403" s="194">
        <v>32389209</v>
      </c>
      <c r="R403" s="194">
        <v>5689558</v>
      </c>
      <c r="S403" s="197">
        <v>45658</v>
      </c>
    </row>
    <row r="404" spans="1:19" x14ac:dyDescent="0.2">
      <c r="A404" s="192">
        <v>1200025</v>
      </c>
      <c r="B404" s="3">
        <v>170</v>
      </c>
      <c r="C404" s="13" t="s">
        <v>73</v>
      </c>
      <c r="D404" s="13" t="s">
        <v>92</v>
      </c>
      <c r="E404" s="192">
        <v>1</v>
      </c>
      <c r="F404" s="13"/>
      <c r="G404" s="13" t="s">
        <v>99</v>
      </c>
      <c r="H404">
        <v>0.7</v>
      </c>
      <c r="I404" s="3">
        <v>30</v>
      </c>
      <c r="J404" s="192">
        <v>20</v>
      </c>
      <c r="K404" s="13" t="s">
        <v>120</v>
      </c>
      <c r="L404" s="13" t="s">
        <v>167</v>
      </c>
      <c r="M404" s="198" t="s">
        <v>165</v>
      </c>
      <c r="N404" s="3">
        <v>600</v>
      </c>
      <c r="O404" s="3"/>
      <c r="P404" s="3"/>
      <c r="Q404" s="192">
        <v>32389453</v>
      </c>
      <c r="R404" s="192">
        <v>5689775</v>
      </c>
      <c r="S404" s="193">
        <v>45658</v>
      </c>
    </row>
    <row r="405" spans="1:19" x14ac:dyDescent="0.2">
      <c r="A405" s="194">
        <v>1200026</v>
      </c>
      <c r="B405" s="199">
        <v>90</v>
      </c>
      <c r="C405" s="196" t="s">
        <v>73</v>
      </c>
      <c r="D405" s="196" t="s">
        <v>79</v>
      </c>
      <c r="E405" s="194">
        <v>2</v>
      </c>
      <c r="F405" s="196"/>
      <c r="G405" s="196" t="s">
        <v>99</v>
      </c>
      <c r="H405" s="195">
        <v>0.7</v>
      </c>
      <c r="I405" s="194"/>
      <c r="J405" s="194"/>
      <c r="K405" s="196" t="s">
        <v>120</v>
      </c>
      <c r="L405" s="196" t="s">
        <v>167</v>
      </c>
      <c r="M405" s="198" t="s">
        <v>165</v>
      </c>
      <c r="N405" s="199"/>
      <c r="O405" s="199"/>
      <c r="P405" s="199"/>
      <c r="Q405" s="194">
        <v>32389195</v>
      </c>
      <c r="R405" s="194">
        <v>5689871</v>
      </c>
      <c r="S405" s="197">
        <v>45658</v>
      </c>
    </row>
    <row r="406" spans="1:19" x14ac:dyDescent="0.2">
      <c r="A406" s="192">
        <v>1200027</v>
      </c>
      <c r="B406" s="3">
        <v>150</v>
      </c>
      <c r="C406" s="13" t="s">
        <v>73</v>
      </c>
      <c r="D406" s="13" t="s">
        <v>92</v>
      </c>
      <c r="E406" s="192">
        <v>2</v>
      </c>
      <c r="F406" s="13"/>
      <c r="G406" s="13" t="s">
        <v>81</v>
      </c>
      <c r="H406">
        <v>1</v>
      </c>
      <c r="I406" s="3"/>
      <c r="J406" s="192">
        <v>16</v>
      </c>
      <c r="K406" s="13" t="s">
        <v>120</v>
      </c>
      <c r="L406" s="13" t="s">
        <v>167</v>
      </c>
      <c r="M406" s="198" t="s">
        <v>165</v>
      </c>
      <c r="N406" s="3"/>
      <c r="O406" s="3"/>
      <c r="P406" s="3"/>
      <c r="Q406" s="192">
        <v>32389075</v>
      </c>
      <c r="R406" s="192">
        <v>5690122</v>
      </c>
      <c r="S406" s="193">
        <v>45658</v>
      </c>
    </row>
    <row r="407" spans="1:19" x14ac:dyDescent="0.2">
      <c r="A407" s="194">
        <v>1200028</v>
      </c>
      <c r="B407" s="199">
        <v>140</v>
      </c>
      <c r="C407" s="196" t="s">
        <v>73</v>
      </c>
      <c r="D407" s="196" t="s">
        <v>79</v>
      </c>
      <c r="E407" s="194">
        <v>2</v>
      </c>
      <c r="F407" s="196"/>
      <c r="G407" s="196" t="s">
        <v>102</v>
      </c>
      <c r="H407" s="195">
        <v>0.7</v>
      </c>
      <c r="I407" s="199"/>
      <c r="J407" s="194">
        <v>17</v>
      </c>
      <c r="K407" s="196" t="s">
        <v>120</v>
      </c>
      <c r="L407" s="196" t="s">
        <v>167</v>
      </c>
      <c r="M407" s="198" t="s">
        <v>165</v>
      </c>
      <c r="N407" s="199"/>
      <c r="O407" s="199"/>
      <c r="P407" s="199"/>
      <c r="Q407" s="194">
        <v>32389472</v>
      </c>
      <c r="R407" s="194">
        <v>5690052</v>
      </c>
      <c r="S407" s="197">
        <v>45658</v>
      </c>
    </row>
    <row r="408" spans="1:19" x14ac:dyDescent="0.2">
      <c r="A408" s="192">
        <v>1200029</v>
      </c>
      <c r="B408" s="3">
        <v>185</v>
      </c>
      <c r="C408" s="13" t="s">
        <v>73</v>
      </c>
      <c r="D408" s="13" t="s">
        <v>92</v>
      </c>
      <c r="E408" s="192">
        <v>1</v>
      </c>
      <c r="F408" s="13"/>
      <c r="G408" s="13" t="s">
        <v>99</v>
      </c>
      <c r="H408">
        <v>0.8</v>
      </c>
      <c r="I408" s="192">
        <v>25</v>
      </c>
      <c r="J408" s="192">
        <v>19</v>
      </c>
      <c r="K408" s="13" t="s">
        <v>120</v>
      </c>
      <c r="L408" s="13" t="s">
        <v>167</v>
      </c>
      <c r="M408" s="198" t="s">
        <v>165</v>
      </c>
      <c r="N408" s="3">
        <v>500</v>
      </c>
      <c r="O408" s="3"/>
      <c r="P408" s="3"/>
      <c r="Q408" s="192">
        <v>32388894</v>
      </c>
      <c r="R408" s="192">
        <v>5690183</v>
      </c>
      <c r="S408" s="193">
        <v>45658</v>
      </c>
    </row>
    <row r="409" spans="1:19" x14ac:dyDescent="0.2">
      <c r="A409" s="194">
        <v>1200030</v>
      </c>
      <c r="B409" s="199">
        <v>150</v>
      </c>
      <c r="C409" s="196" t="s">
        <v>73</v>
      </c>
      <c r="D409" s="196" t="s">
        <v>92</v>
      </c>
      <c r="E409" s="194">
        <v>2</v>
      </c>
      <c r="F409" s="196"/>
      <c r="G409" s="196" t="s">
        <v>85</v>
      </c>
      <c r="H409" s="195">
        <v>1</v>
      </c>
      <c r="I409" s="199"/>
      <c r="J409" s="194">
        <v>19</v>
      </c>
      <c r="K409" s="196" t="s">
        <v>120</v>
      </c>
      <c r="L409" s="196" t="s">
        <v>167</v>
      </c>
      <c r="M409" s="198" t="s">
        <v>165</v>
      </c>
      <c r="N409" s="199"/>
      <c r="O409" s="199"/>
      <c r="P409" s="199"/>
      <c r="Q409" s="194">
        <v>32388865</v>
      </c>
      <c r="R409" s="194">
        <v>5690351</v>
      </c>
      <c r="S409" s="197">
        <v>45658</v>
      </c>
    </row>
    <row r="410" spans="1:19" x14ac:dyDescent="0.2">
      <c r="A410" s="192">
        <v>1200031</v>
      </c>
      <c r="B410" s="3">
        <v>130</v>
      </c>
      <c r="C410" s="13" t="s">
        <v>73</v>
      </c>
      <c r="D410" s="13" t="s">
        <v>92</v>
      </c>
      <c r="E410" s="192">
        <v>2</v>
      </c>
      <c r="F410" s="13"/>
      <c r="G410" s="13" t="s">
        <v>114</v>
      </c>
      <c r="H410">
        <v>1</v>
      </c>
      <c r="I410" s="3"/>
      <c r="J410" s="3">
        <v>18</v>
      </c>
      <c r="K410" s="13" t="s">
        <v>120</v>
      </c>
      <c r="L410" s="13" t="s">
        <v>167</v>
      </c>
      <c r="M410" s="198" t="s">
        <v>165</v>
      </c>
      <c r="N410" s="3"/>
      <c r="O410" s="3"/>
      <c r="P410" s="3"/>
      <c r="Q410" s="192">
        <v>32389294</v>
      </c>
      <c r="R410" s="192">
        <v>5690356</v>
      </c>
      <c r="S410" s="193">
        <v>45658</v>
      </c>
    </row>
    <row r="411" spans="1:19" x14ac:dyDescent="0.2">
      <c r="A411" s="194">
        <v>1200032</v>
      </c>
      <c r="B411" s="199">
        <v>155</v>
      </c>
      <c r="C411" s="196" t="s">
        <v>73</v>
      </c>
      <c r="D411" s="196" t="s">
        <v>92</v>
      </c>
      <c r="E411" s="194">
        <v>1</v>
      </c>
      <c r="F411" s="196"/>
      <c r="G411" s="196" t="s">
        <v>99</v>
      </c>
      <c r="H411" s="195">
        <v>0.4</v>
      </c>
      <c r="I411" s="199">
        <v>25</v>
      </c>
      <c r="J411" s="199">
        <v>20</v>
      </c>
      <c r="K411" s="196" t="s">
        <v>120</v>
      </c>
      <c r="L411" s="196" t="s">
        <v>167</v>
      </c>
      <c r="M411" s="198" t="s">
        <v>165</v>
      </c>
      <c r="N411" s="199">
        <v>600</v>
      </c>
      <c r="O411" s="199"/>
      <c r="P411" s="199"/>
      <c r="Q411" s="194">
        <v>32389623</v>
      </c>
      <c r="R411" s="194">
        <v>5690327</v>
      </c>
      <c r="S411" s="197">
        <v>45658</v>
      </c>
    </row>
    <row r="412" spans="1:19" x14ac:dyDescent="0.2">
      <c r="A412" s="192">
        <v>1200033</v>
      </c>
      <c r="B412" s="3">
        <v>75</v>
      </c>
      <c r="C412" s="13" t="s">
        <v>73</v>
      </c>
      <c r="D412" s="13" t="s">
        <v>79</v>
      </c>
      <c r="E412" s="192">
        <v>2</v>
      </c>
      <c r="F412" s="13"/>
      <c r="G412" s="13" t="s">
        <v>108</v>
      </c>
      <c r="H412">
        <v>1.1000000000000001</v>
      </c>
      <c r="I412" s="3"/>
      <c r="J412" s="192">
        <v>16</v>
      </c>
      <c r="K412" s="13" t="s">
        <v>120</v>
      </c>
      <c r="L412" s="13" t="s">
        <v>167</v>
      </c>
      <c r="M412" s="198" t="s">
        <v>165</v>
      </c>
      <c r="N412" s="3"/>
      <c r="O412" s="3"/>
      <c r="P412" s="3"/>
      <c r="Q412" s="192">
        <v>32387676</v>
      </c>
      <c r="R412" s="192">
        <v>5688731</v>
      </c>
      <c r="S412" s="193">
        <v>45658</v>
      </c>
    </row>
    <row r="413" spans="1:19" x14ac:dyDescent="0.2">
      <c r="A413" s="194">
        <v>1200034</v>
      </c>
      <c r="B413" s="199">
        <v>50</v>
      </c>
      <c r="C413" s="196" t="s">
        <v>73</v>
      </c>
      <c r="D413" s="196" t="s">
        <v>96</v>
      </c>
      <c r="E413" s="194">
        <v>3</v>
      </c>
      <c r="F413" s="196"/>
      <c r="G413" s="196"/>
      <c r="H413" s="195" t="s">
        <v>159</v>
      </c>
      <c r="I413" s="199"/>
      <c r="J413" s="199"/>
      <c r="K413" s="196" t="s">
        <v>120</v>
      </c>
      <c r="L413" s="196" t="s">
        <v>167</v>
      </c>
      <c r="M413" s="198" t="s">
        <v>165</v>
      </c>
      <c r="N413" s="199">
        <v>25000</v>
      </c>
      <c r="O413" s="199"/>
      <c r="P413" s="199"/>
      <c r="Q413" s="194">
        <v>32388028</v>
      </c>
      <c r="R413" s="194">
        <v>5688938</v>
      </c>
      <c r="S413" s="197">
        <v>45658</v>
      </c>
    </row>
    <row r="414" spans="1:19" x14ac:dyDescent="0.2">
      <c r="A414" s="192">
        <v>1200035</v>
      </c>
      <c r="B414" s="3">
        <v>40</v>
      </c>
      <c r="C414" s="13" t="s">
        <v>73</v>
      </c>
      <c r="D414" s="13" t="s">
        <v>96</v>
      </c>
      <c r="E414" s="192">
        <v>3</v>
      </c>
      <c r="F414" s="13"/>
      <c r="H414" t="s">
        <v>159</v>
      </c>
      <c r="I414" s="192"/>
      <c r="J414" s="192"/>
      <c r="K414" s="13" t="s">
        <v>120</v>
      </c>
      <c r="L414" s="13" t="s">
        <v>167</v>
      </c>
      <c r="M414" s="198" t="s">
        <v>165</v>
      </c>
      <c r="N414" s="3">
        <v>10000</v>
      </c>
      <c r="O414" s="3"/>
      <c r="P414" s="3"/>
      <c r="Q414" s="192">
        <v>32388758</v>
      </c>
      <c r="R414" s="192">
        <v>5689066</v>
      </c>
      <c r="S414" s="193">
        <v>45658</v>
      </c>
    </row>
    <row r="415" spans="1:19" x14ac:dyDescent="0.2">
      <c r="A415" s="194">
        <v>1200036</v>
      </c>
      <c r="B415" s="199">
        <v>130</v>
      </c>
      <c r="C415" s="196" t="s">
        <v>73</v>
      </c>
      <c r="D415" s="196" t="s">
        <v>79</v>
      </c>
      <c r="E415" s="194">
        <v>2</v>
      </c>
      <c r="F415" s="196"/>
      <c r="G415" s="196" t="s">
        <v>81</v>
      </c>
      <c r="H415" s="195">
        <v>1.5</v>
      </c>
      <c r="I415" s="194"/>
      <c r="J415" s="194">
        <v>14</v>
      </c>
      <c r="K415" s="196" t="s">
        <v>120</v>
      </c>
      <c r="L415" s="196" t="s">
        <v>167</v>
      </c>
      <c r="M415" s="198" t="s">
        <v>165</v>
      </c>
      <c r="N415" s="199"/>
      <c r="O415" s="199"/>
      <c r="P415" s="199"/>
      <c r="Q415" s="194">
        <v>32388509</v>
      </c>
      <c r="R415" s="194">
        <v>5688899</v>
      </c>
      <c r="S415" s="197">
        <v>45658</v>
      </c>
    </row>
    <row r="416" spans="1:19" x14ac:dyDescent="0.2">
      <c r="A416" s="192">
        <v>1200037</v>
      </c>
      <c r="B416" s="3">
        <v>65</v>
      </c>
      <c r="C416" s="13" t="s">
        <v>73</v>
      </c>
      <c r="D416" s="13" t="s">
        <v>96</v>
      </c>
      <c r="E416" s="192">
        <v>3</v>
      </c>
      <c r="F416" s="13"/>
      <c r="H416" t="s">
        <v>159</v>
      </c>
      <c r="I416" s="192"/>
      <c r="J416" s="192"/>
      <c r="K416" s="13" t="s">
        <v>120</v>
      </c>
      <c r="L416" s="13" t="s">
        <v>167</v>
      </c>
      <c r="M416" s="198" t="s">
        <v>165</v>
      </c>
      <c r="N416" s="3">
        <v>7500</v>
      </c>
      <c r="O416" s="3"/>
      <c r="P416" s="3"/>
      <c r="Q416" s="192">
        <v>32388720</v>
      </c>
      <c r="R416" s="192">
        <v>5688754</v>
      </c>
      <c r="S416" s="193">
        <v>45658</v>
      </c>
    </row>
    <row r="417" spans="1:19" x14ac:dyDescent="0.2">
      <c r="A417" s="194">
        <v>1200038</v>
      </c>
      <c r="B417" s="199">
        <v>125</v>
      </c>
      <c r="C417" s="196" t="s">
        <v>73</v>
      </c>
      <c r="D417" s="196" t="s">
        <v>92</v>
      </c>
      <c r="E417" s="194">
        <v>1</v>
      </c>
      <c r="F417" s="196"/>
      <c r="G417" s="196" t="s">
        <v>102</v>
      </c>
      <c r="H417" s="195">
        <v>0.9</v>
      </c>
      <c r="I417" s="199">
        <v>20</v>
      </c>
      <c r="J417" s="194">
        <v>18</v>
      </c>
      <c r="K417" s="196" t="s">
        <v>120</v>
      </c>
      <c r="L417" s="196" t="s">
        <v>167</v>
      </c>
      <c r="M417" s="198" t="s">
        <v>165</v>
      </c>
      <c r="N417" s="199">
        <v>600</v>
      </c>
      <c r="O417" s="199"/>
      <c r="P417" s="199"/>
      <c r="Q417" s="194">
        <v>32388567</v>
      </c>
      <c r="R417" s="194">
        <v>5688491</v>
      </c>
      <c r="S417" s="197">
        <v>45658</v>
      </c>
    </row>
    <row r="418" spans="1:19" x14ac:dyDescent="0.2">
      <c r="A418" s="192">
        <v>1200039</v>
      </c>
      <c r="B418" s="3">
        <v>220</v>
      </c>
      <c r="C418" s="13" t="s">
        <v>73</v>
      </c>
      <c r="D418" s="13" t="s">
        <v>92</v>
      </c>
      <c r="E418" s="192">
        <v>1</v>
      </c>
      <c r="F418" s="13"/>
      <c r="G418" s="13" t="s">
        <v>84</v>
      </c>
      <c r="H418">
        <v>0.9</v>
      </c>
      <c r="I418" s="3">
        <v>25</v>
      </c>
      <c r="J418" s="192">
        <v>16</v>
      </c>
      <c r="K418" s="13" t="s">
        <v>120</v>
      </c>
      <c r="L418" s="13" t="s">
        <v>167</v>
      </c>
      <c r="M418" s="198" t="s">
        <v>165</v>
      </c>
      <c r="N418" s="3">
        <v>200</v>
      </c>
      <c r="O418" s="3"/>
      <c r="P418" s="3"/>
      <c r="Q418" s="192">
        <v>32388628</v>
      </c>
      <c r="R418" s="192">
        <v>5688469</v>
      </c>
      <c r="S418" s="193">
        <v>45658</v>
      </c>
    </row>
    <row r="419" spans="1:19" x14ac:dyDescent="0.2">
      <c r="A419" s="194">
        <v>1200040</v>
      </c>
      <c r="B419" s="199">
        <v>165</v>
      </c>
      <c r="C419" s="196" t="s">
        <v>73</v>
      </c>
      <c r="D419" s="196" t="s">
        <v>92</v>
      </c>
      <c r="E419" s="194">
        <v>1</v>
      </c>
      <c r="F419" s="196"/>
      <c r="G419" s="196" t="s">
        <v>100</v>
      </c>
      <c r="H419" s="195">
        <v>0.9</v>
      </c>
      <c r="I419" s="194">
        <v>25</v>
      </c>
      <c r="J419" s="194">
        <v>20</v>
      </c>
      <c r="K419" s="196" t="s">
        <v>120</v>
      </c>
      <c r="L419" s="196" t="s">
        <v>167</v>
      </c>
      <c r="M419" s="198" t="s">
        <v>165</v>
      </c>
      <c r="N419" s="199">
        <v>300</v>
      </c>
      <c r="O419" s="199"/>
      <c r="P419" s="199"/>
      <c r="Q419" s="194">
        <v>32388652</v>
      </c>
      <c r="R419" s="194">
        <v>5688351</v>
      </c>
      <c r="S419" s="197">
        <v>45658</v>
      </c>
    </row>
    <row r="420" spans="1:19" x14ac:dyDescent="0.2">
      <c r="A420" s="192">
        <v>1200041</v>
      </c>
      <c r="B420" s="3">
        <v>130</v>
      </c>
      <c r="C420" s="13" t="s">
        <v>73</v>
      </c>
      <c r="D420" s="13" t="s">
        <v>92</v>
      </c>
      <c r="E420" s="192">
        <v>2</v>
      </c>
      <c r="F420" s="13"/>
      <c r="G420" s="13" t="s">
        <v>125</v>
      </c>
      <c r="H420">
        <v>1.1000000000000001</v>
      </c>
      <c r="I420" s="3"/>
      <c r="J420" s="192">
        <v>19</v>
      </c>
      <c r="K420" s="13" t="s">
        <v>120</v>
      </c>
      <c r="L420" s="13" t="s">
        <v>167</v>
      </c>
      <c r="M420" s="198" t="s">
        <v>165</v>
      </c>
      <c r="N420" s="3"/>
      <c r="O420" s="3"/>
      <c r="P420" s="3"/>
      <c r="Q420" s="192">
        <v>32388525</v>
      </c>
      <c r="R420" s="192">
        <v>5688287</v>
      </c>
      <c r="S420" s="193">
        <v>45658</v>
      </c>
    </row>
    <row r="421" spans="1:19" x14ac:dyDescent="0.2">
      <c r="A421" s="194">
        <v>1200042</v>
      </c>
      <c r="B421" s="199">
        <v>140</v>
      </c>
      <c r="C421" s="196" t="s">
        <v>73</v>
      </c>
      <c r="D421" s="196" t="s">
        <v>92</v>
      </c>
      <c r="E421" s="194">
        <v>2</v>
      </c>
      <c r="F421" s="196"/>
      <c r="G421" s="196" t="s">
        <v>108</v>
      </c>
      <c r="H421" s="195">
        <v>1.1000000000000001</v>
      </c>
      <c r="I421" s="194"/>
      <c r="J421" s="194">
        <v>19</v>
      </c>
      <c r="K421" s="196" t="s">
        <v>120</v>
      </c>
      <c r="L421" s="196" t="s">
        <v>167</v>
      </c>
      <c r="M421" s="198" t="s">
        <v>165</v>
      </c>
      <c r="N421" s="199"/>
      <c r="O421" s="199"/>
      <c r="P421" s="199"/>
      <c r="Q421" s="194">
        <v>32388804</v>
      </c>
      <c r="R421" s="194">
        <v>5688380</v>
      </c>
      <c r="S421" s="197">
        <v>45658</v>
      </c>
    </row>
    <row r="422" spans="1:19" x14ac:dyDescent="0.2">
      <c r="A422" s="192">
        <v>1200043</v>
      </c>
      <c r="B422" s="3">
        <v>155</v>
      </c>
      <c r="C422" s="13" t="s">
        <v>73</v>
      </c>
      <c r="D422" s="13" t="s">
        <v>92</v>
      </c>
      <c r="E422" s="192">
        <v>2</v>
      </c>
      <c r="F422" s="13"/>
      <c r="G422" s="13" t="s">
        <v>102</v>
      </c>
      <c r="H422">
        <v>0.9</v>
      </c>
      <c r="I422" s="192">
        <v>20</v>
      </c>
      <c r="J422" s="192">
        <v>20</v>
      </c>
      <c r="K422" s="13" t="s">
        <v>120</v>
      </c>
      <c r="L422" s="13" t="s">
        <v>167</v>
      </c>
      <c r="M422" s="198" t="s">
        <v>165</v>
      </c>
      <c r="N422" s="3">
        <v>400</v>
      </c>
      <c r="O422" s="3"/>
      <c r="P422" s="3"/>
      <c r="Q422" s="192">
        <v>32389039</v>
      </c>
      <c r="R422" s="192">
        <v>5688619</v>
      </c>
      <c r="S422" s="193">
        <v>45658</v>
      </c>
    </row>
    <row r="423" spans="1:19" x14ac:dyDescent="0.2">
      <c r="A423" s="194">
        <v>1200044</v>
      </c>
      <c r="B423" s="199">
        <v>150</v>
      </c>
      <c r="C423" s="196" t="s">
        <v>73</v>
      </c>
      <c r="D423" s="196" t="s">
        <v>92</v>
      </c>
      <c r="E423" s="194">
        <v>2</v>
      </c>
      <c r="F423" s="196"/>
      <c r="G423" s="196" t="s">
        <v>108</v>
      </c>
      <c r="H423" s="195">
        <v>1.1000000000000001</v>
      </c>
      <c r="I423" s="199"/>
      <c r="J423" s="194">
        <v>19</v>
      </c>
      <c r="K423" s="196" t="s">
        <v>120</v>
      </c>
      <c r="L423" s="196" t="s">
        <v>167</v>
      </c>
      <c r="M423" s="198" t="s">
        <v>165</v>
      </c>
      <c r="N423" s="199"/>
      <c r="O423" s="199"/>
      <c r="P423" s="199"/>
      <c r="Q423" s="194">
        <v>32389688</v>
      </c>
      <c r="R423" s="194">
        <v>5688879</v>
      </c>
      <c r="S423" s="197">
        <v>45658</v>
      </c>
    </row>
    <row r="424" spans="1:19" x14ac:dyDescent="0.2">
      <c r="A424" s="192">
        <v>1200045</v>
      </c>
      <c r="B424" s="3">
        <v>160</v>
      </c>
      <c r="C424" s="13" t="s">
        <v>73</v>
      </c>
      <c r="D424" s="13" t="s">
        <v>92</v>
      </c>
      <c r="E424" s="192">
        <v>1</v>
      </c>
      <c r="F424" s="13"/>
      <c r="G424" s="13" t="s">
        <v>99</v>
      </c>
      <c r="H424" t="s">
        <v>159</v>
      </c>
      <c r="I424" s="3">
        <v>25</v>
      </c>
      <c r="J424" s="192">
        <v>21</v>
      </c>
      <c r="K424" s="13" t="s">
        <v>120</v>
      </c>
      <c r="L424" s="13" t="s">
        <v>167</v>
      </c>
      <c r="M424" s="198" t="s">
        <v>165</v>
      </c>
      <c r="N424" s="3">
        <v>400</v>
      </c>
      <c r="O424" s="3"/>
      <c r="P424" s="3"/>
      <c r="Q424" s="192">
        <v>32389662</v>
      </c>
      <c r="R424" s="192">
        <v>5688772</v>
      </c>
      <c r="S424" s="193">
        <v>45658</v>
      </c>
    </row>
    <row r="425" spans="1:19" x14ac:dyDescent="0.2">
      <c r="A425" s="194">
        <v>1200047</v>
      </c>
      <c r="B425" s="199">
        <v>155</v>
      </c>
      <c r="C425" s="196" t="s">
        <v>73</v>
      </c>
      <c r="D425" s="196" t="s">
        <v>92</v>
      </c>
      <c r="E425" s="194">
        <v>1</v>
      </c>
      <c r="F425" s="196"/>
      <c r="G425" s="196" t="s">
        <v>102</v>
      </c>
      <c r="H425" s="195">
        <v>1.2</v>
      </c>
      <c r="I425" s="199">
        <v>20</v>
      </c>
      <c r="J425" s="194">
        <v>17</v>
      </c>
      <c r="K425" s="196" t="s">
        <v>120</v>
      </c>
      <c r="L425" s="196" t="s">
        <v>167</v>
      </c>
      <c r="M425" s="198" t="s">
        <v>165</v>
      </c>
      <c r="N425" s="199">
        <v>400</v>
      </c>
      <c r="O425" s="199"/>
      <c r="P425" s="199"/>
      <c r="Q425" s="194">
        <v>32389970</v>
      </c>
      <c r="R425" s="194">
        <v>5689071</v>
      </c>
      <c r="S425" s="197">
        <v>45658</v>
      </c>
    </row>
    <row r="426" spans="1:19" x14ac:dyDescent="0.2">
      <c r="A426" s="192">
        <v>1200048</v>
      </c>
      <c r="B426" s="3">
        <v>130</v>
      </c>
      <c r="C426" s="13" t="s">
        <v>73</v>
      </c>
      <c r="D426" s="13" t="s">
        <v>92</v>
      </c>
      <c r="E426" s="192">
        <v>2</v>
      </c>
      <c r="F426" s="13"/>
      <c r="G426" s="13" t="s">
        <v>84</v>
      </c>
      <c r="H426">
        <v>1.1000000000000001</v>
      </c>
      <c r="I426" s="3"/>
      <c r="J426" s="3">
        <v>16</v>
      </c>
      <c r="K426" s="13" t="s">
        <v>120</v>
      </c>
      <c r="L426" s="13" t="s">
        <v>167</v>
      </c>
      <c r="M426" s="198" t="s">
        <v>165</v>
      </c>
      <c r="N426" s="3"/>
      <c r="O426" s="3"/>
      <c r="P426" s="3"/>
      <c r="Q426" s="192">
        <v>32390224</v>
      </c>
      <c r="R426" s="192">
        <v>5689134</v>
      </c>
      <c r="S426" s="193">
        <v>45658</v>
      </c>
    </row>
    <row r="427" spans="1:19" x14ac:dyDescent="0.2">
      <c r="A427" s="194">
        <v>1200050</v>
      </c>
      <c r="B427" s="199">
        <v>220</v>
      </c>
      <c r="C427" s="196" t="s">
        <v>73</v>
      </c>
      <c r="D427" s="196" t="s">
        <v>92</v>
      </c>
      <c r="E427" s="194">
        <v>1</v>
      </c>
      <c r="F427" s="196"/>
      <c r="G427" s="196" t="s">
        <v>99</v>
      </c>
      <c r="H427" s="195">
        <v>0.6</v>
      </c>
      <c r="I427" s="199"/>
      <c r="J427" s="194">
        <v>21</v>
      </c>
      <c r="K427" s="196" t="s">
        <v>120</v>
      </c>
      <c r="L427" s="196" t="s">
        <v>167</v>
      </c>
      <c r="M427" s="198" t="s">
        <v>165</v>
      </c>
      <c r="N427" s="199">
        <v>400</v>
      </c>
      <c r="O427" s="199"/>
      <c r="P427" s="199"/>
      <c r="Q427" s="194">
        <v>32388728</v>
      </c>
      <c r="R427" s="194">
        <v>5689729</v>
      </c>
      <c r="S427" s="197">
        <v>45658</v>
      </c>
    </row>
    <row r="428" spans="1:19" x14ac:dyDescent="0.2">
      <c r="A428" s="192">
        <v>1200051</v>
      </c>
      <c r="B428" s="3">
        <v>235</v>
      </c>
      <c r="C428" s="13" t="s">
        <v>73</v>
      </c>
      <c r="D428" s="13" t="s">
        <v>92</v>
      </c>
      <c r="E428" s="192">
        <v>1</v>
      </c>
      <c r="F428" s="13"/>
      <c r="G428" s="13" t="s">
        <v>99</v>
      </c>
      <c r="H428" t="s">
        <v>159</v>
      </c>
      <c r="I428" s="3"/>
      <c r="J428" s="3">
        <v>25</v>
      </c>
      <c r="K428" s="13" t="s">
        <v>120</v>
      </c>
      <c r="L428" s="13" t="s">
        <v>167</v>
      </c>
      <c r="M428" s="198" t="s">
        <v>165</v>
      </c>
      <c r="N428" s="3">
        <v>200</v>
      </c>
      <c r="O428" s="3"/>
      <c r="P428" s="3"/>
      <c r="Q428" s="192">
        <v>32387204</v>
      </c>
      <c r="R428" s="192">
        <v>5690101</v>
      </c>
      <c r="S428" s="193">
        <v>45658</v>
      </c>
    </row>
    <row r="429" spans="1:19" x14ac:dyDescent="0.2">
      <c r="A429" s="194">
        <v>1200052</v>
      </c>
      <c r="B429" s="199">
        <v>70</v>
      </c>
      <c r="C429" s="196" t="s">
        <v>73</v>
      </c>
      <c r="D429" s="196" t="s">
        <v>96</v>
      </c>
      <c r="E429" s="194">
        <v>3</v>
      </c>
      <c r="F429" s="196"/>
      <c r="G429" s="196"/>
      <c r="H429" s="195" t="s">
        <v>159</v>
      </c>
      <c r="I429" s="199"/>
      <c r="J429" s="199"/>
      <c r="K429" s="196" t="s">
        <v>120</v>
      </c>
      <c r="L429" s="196" t="s">
        <v>167</v>
      </c>
      <c r="M429" s="198" t="s">
        <v>165</v>
      </c>
      <c r="N429" s="199">
        <v>2500</v>
      </c>
      <c r="O429" s="199"/>
      <c r="P429" s="199"/>
      <c r="Q429" s="194">
        <v>32389091</v>
      </c>
      <c r="R429" s="194">
        <v>5688964</v>
      </c>
      <c r="S429" s="197">
        <v>45658</v>
      </c>
    </row>
    <row r="430" spans="1:19" x14ac:dyDescent="0.2">
      <c r="A430" s="192">
        <v>1200053</v>
      </c>
      <c r="B430" s="3">
        <v>120</v>
      </c>
      <c r="C430" s="13" t="s">
        <v>73</v>
      </c>
      <c r="D430" s="13" t="s">
        <v>79</v>
      </c>
      <c r="E430" s="192">
        <v>2</v>
      </c>
      <c r="F430" s="13"/>
      <c r="G430" s="13" t="s">
        <v>81</v>
      </c>
      <c r="H430">
        <v>1.5</v>
      </c>
      <c r="I430" s="3"/>
      <c r="J430" s="3">
        <v>15</v>
      </c>
      <c r="K430" s="13" t="s">
        <v>120</v>
      </c>
      <c r="L430" s="13" t="s">
        <v>167</v>
      </c>
      <c r="M430" s="198" t="s">
        <v>165</v>
      </c>
      <c r="N430" s="3"/>
      <c r="O430" s="3"/>
      <c r="P430" s="3"/>
      <c r="Q430" s="192">
        <v>32389557</v>
      </c>
      <c r="R430" s="192">
        <v>5689339</v>
      </c>
      <c r="S430" s="193">
        <v>45658</v>
      </c>
    </row>
    <row r="431" spans="1:19" x14ac:dyDescent="0.2">
      <c r="A431" s="194">
        <v>1200054</v>
      </c>
      <c r="B431" s="199">
        <v>21</v>
      </c>
      <c r="C431" s="196" t="s">
        <v>105</v>
      </c>
      <c r="D431" s="196" t="s">
        <v>161</v>
      </c>
      <c r="E431" s="194">
        <v>5</v>
      </c>
      <c r="F431" s="196"/>
      <c r="G431" s="196"/>
      <c r="H431" s="195" t="s">
        <v>159</v>
      </c>
      <c r="I431" s="199"/>
      <c r="J431" s="199"/>
      <c r="K431" s="196" t="s">
        <v>120</v>
      </c>
      <c r="L431" s="196" t="s">
        <v>167</v>
      </c>
      <c r="M431" s="198" t="s">
        <v>165</v>
      </c>
      <c r="N431" s="199"/>
      <c r="O431" s="199"/>
      <c r="P431" s="199"/>
      <c r="Q431" s="194">
        <v>32388926</v>
      </c>
      <c r="R431" s="194">
        <v>5688092</v>
      </c>
      <c r="S431" s="197">
        <v>45658</v>
      </c>
    </row>
    <row r="432" spans="1:19" x14ac:dyDescent="0.2">
      <c r="A432" s="192">
        <v>1200055</v>
      </c>
      <c r="B432" s="3">
        <v>21</v>
      </c>
      <c r="C432" s="13" t="s">
        <v>105</v>
      </c>
      <c r="D432" s="13" t="s">
        <v>161</v>
      </c>
      <c r="E432" s="192">
        <v>5</v>
      </c>
      <c r="F432" s="13"/>
      <c r="H432" t="s">
        <v>159</v>
      </c>
      <c r="I432" s="3"/>
      <c r="J432" s="3"/>
      <c r="K432" s="13" t="s">
        <v>120</v>
      </c>
      <c r="L432" s="13" t="s">
        <v>167</v>
      </c>
      <c r="M432" s="198" t="s">
        <v>165</v>
      </c>
      <c r="N432" s="3"/>
      <c r="O432" s="3"/>
      <c r="P432" s="3"/>
      <c r="Q432" s="192">
        <v>32389409</v>
      </c>
      <c r="R432" s="192">
        <v>5688652</v>
      </c>
      <c r="S432" s="193">
        <v>45658</v>
      </c>
    </row>
    <row r="433" spans="1:19" x14ac:dyDescent="0.2">
      <c r="A433" s="194">
        <v>1200056</v>
      </c>
      <c r="B433" s="199">
        <v>85</v>
      </c>
      <c r="C433" s="196" t="s">
        <v>73</v>
      </c>
      <c r="D433" s="196" t="s">
        <v>92</v>
      </c>
      <c r="E433" s="194">
        <v>6</v>
      </c>
      <c r="F433" s="196" t="s">
        <v>119</v>
      </c>
      <c r="G433" s="196" t="s">
        <v>99</v>
      </c>
      <c r="H433" s="195" t="s">
        <v>159</v>
      </c>
      <c r="I433" s="199"/>
      <c r="J433" s="199"/>
      <c r="K433" s="196" t="s">
        <v>120</v>
      </c>
      <c r="L433" s="196" t="s">
        <v>167</v>
      </c>
      <c r="M433" s="198" t="s">
        <v>165</v>
      </c>
      <c r="N433" s="199">
        <v>1000</v>
      </c>
      <c r="O433" s="199"/>
      <c r="P433" s="199"/>
      <c r="Q433" s="194">
        <v>32389968</v>
      </c>
      <c r="R433" s="194">
        <v>5688389</v>
      </c>
      <c r="S433" s="197">
        <v>45658</v>
      </c>
    </row>
    <row r="434" spans="1:19" x14ac:dyDescent="0.2">
      <c r="A434" s="192">
        <v>1200057</v>
      </c>
      <c r="B434" s="3">
        <v>0.8</v>
      </c>
      <c r="C434" s="13" t="s">
        <v>105</v>
      </c>
      <c r="D434" s="13" t="s">
        <v>111</v>
      </c>
      <c r="E434" s="192">
        <v>4</v>
      </c>
      <c r="F434" s="13"/>
      <c r="H434" t="s">
        <v>159</v>
      </c>
      <c r="I434" s="3"/>
      <c r="J434" s="3"/>
      <c r="K434" s="13" t="s">
        <v>120</v>
      </c>
      <c r="L434" s="13" t="s">
        <v>167</v>
      </c>
      <c r="M434" s="198" t="s">
        <v>165</v>
      </c>
      <c r="N434" s="3"/>
      <c r="O434" s="3"/>
      <c r="P434" s="3"/>
      <c r="Q434" s="192">
        <v>32389431</v>
      </c>
      <c r="R434" s="192">
        <v>5688211</v>
      </c>
      <c r="S434" s="193">
        <v>45658</v>
      </c>
    </row>
    <row r="435" spans="1:19" x14ac:dyDescent="0.2">
      <c r="A435" s="194">
        <v>1200058</v>
      </c>
      <c r="B435" s="199">
        <v>3.4</v>
      </c>
      <c r="C435" s="196" t="s">
        <v>105</v>
      </c>
      <c r="D435" s="196" t="s">
        <v>161</v>
      </c>
      <c r="E435" s="194">
        <v>5</v>
      </c>
      <c r="F435" s="196"/>
      <c r="G435" s="196"/>
      <c r="H435" s="195" t="s">
        <v>159</v>
      </c>
      <c r="I435" s="199"/>
      <c r="J435" s="199"/>
      <c r="K435" s="196" t="s">
        <v>120</v>
      </c>
      <c r="L435" s="196" t="s">
        <v>167</v>
      </c>
      <c r="M435" s="198" t="s">
        <v>165</v>
      </c>
      <c r="N435" s="199"/>
      <c r="O435" s="199"/>
      <c r="P435" s="199"/>
      <c r="Q435" s="194">
        <v>32388372</v>
      </c>
      <c r="R435" s="194">
        <v>5688255</v>
      </c>
      <c r="S435" s="197">
        <v>45658</v>
      </c>
    </row>
    <row r="436" spans="1:19" x14ac:dyDescent="0.2">
      <c r="A436" s="192">
        <v>1200059</v>
      </c>
      <c r="B436" s="3">
        <v>3.4</v>
      </c>
      <c r="C436" s="13" t="s">
        <v>105</v>
      </c>
      <c r="D436" s="13" t="s">
        <v>161</v>
      </c>
      <c r="E436" s="192">
        <v>5</v>
      </c>
      <c r="F436" s="13"/>
      <c r="H436" t="s">
        <v>159</v>
      </c>
      <c r="I436" s="3"/>
      <c r="J436" s="3"/>
      <c r="K436" s="13" t="s">
        <v>120</v>
      </c>
      <c r="L436" s="13" t="s">
        <v>167</v>
      </c>
      <c r="M436" s="198" t="s">
        <v>165</v>
      </c>
      <c r="N436" s="3"/>
      <c r="O436" s="3"/>
      <c r="P436" s="3"/>
      <c r="Q436" s="192">
        <v>32388210</v>
      </c>
      <c r="R436" s="192">
        <v>5690652</v>
      </c>
      <c r="S436" s="193">
        <v>45658</v>
      </c>
    </row>
    <row r="437" spans="1:19" x14ac:dyDescent="0.2">
      <c r="A437" s="194">
        <v>1200060</v>
      </c>
      <c r="B437" s="199">
        <v>21</v>
      </c>
      <c r="C437" s="196" t="s">
        <v>105</v>
      </c>
      <c r="D437" s="196" t="s">
        <v>161</v>
      </c>
      <c r="E437" s="194">
        <v>5</v>
      </c>
      <c r="F437" s="196"/>
      <c r="G437" s="196"/>
      <c r="H437" s="195" t="s">
        <v>159</v>
      </c>
      <c r="I437" s="199"/>
      <c r="J437" s="199"/>
      <c r="K437" s="196" t="s">
        <v>120</v>
      </c>
      <c r="L437" s="196" t="s">
        <v>167</v>
      </c>
      <c r="M437" s="198" t="s">
        <v>165</v>
      </c>
      <c r="N437" s="199"/>
      <c r="O437" s="199"/>
      <c r="P437" s="199"/>
      <c r="Q437" s="194">
        <v>32388270</v>
      </c>
      <c r="R437" s="194">
        <v>5689659</v>
      </c>
      <c r="S437" s="197">
        <v>45658</v>
      </c>
    </row>
    <row r="438" spans="1:19" x14ac:dyDescent="0.2">
      <c r="A438" s="192">
        <v>1200061</v>
      </c>
      <c r="B438" s="3">
        <v>21</v>
      </c>
      <c r="C438" s="13" t="s">
        <v>105</v>
      </c>
      <c r="D438" s="13" t="s">
        <v>161</v>
      </c>
      <c r="E438" s="192">
        <v>5</v>
      </c>
      <c r="F438" s="13"/>
      <c r="H438" t="s">
        <v>159</v>
      </c>
      <c r="I438" s="3"/>
      <c r="J438" s="3"/>
      <c r="K438" s="13" t="s">
        <v>120</v>
      </c>
      <c r="L438" s="13" t="s">
        <v>167</v>
      </c>
      <c r="M438" s="198" t="s">
        <v>165</v>
      </c>
      <c r="N438" s="3"/>
      <c r="O438" s="3"/>
      <c r="P438" s="3"/>
      <c r="Q438" s="192">
        <v>32387636</v>
      </c>
      <c r="R438" s="192">
        <v>5689575</v>
      </c>
      <c r="S438" s="193">
        <v>45658</v>
      </c>
    </row>
    <row r="439" spans="1:19" x14ac:dyDescent="0.2">
      <c r="A439" s="194">
        <v>1200062</v>
      </c>
      <c r="B439" s="199">
        <v>85</v>
      </c>
      <c r="C439" s="196" t="s">
        <v>73</v>
      </c>
      <c r="D439" s="196" t="s">
        <v>92</v>
      </c>
      <c r="E439" s="194">
        <v>6</v>
      </c>
      <c r="F439" s="196" t="s">
        <v>119</v>
      </c>
      <c r="G439" s="196" t="s">
        <v>99</v>
      </c>
      <c r="H439" s="195" t="s">
        <v>159</v>
      </c>
      <c r="I439" s="199"/>
      <c r="J439" s="199"/>
      <c r="K439" s="196" t="s">
        <v>120</v>
      </c>
      <c r="L439" s="196" t="s">
        <v>167</v>
      </c>
      <c r="M439" s="198" t="s">
        <v>165</v>
      </c>
      <c r="N439" s="199">
        <v>1000</v>
      </c>
      <c r="O439" s="199"/>
      <c r="P439" s="199"/>
      <c r="Q439" s="194">
        <v>32388542</v>
      </c>
      <c r="R439" s="194">
        <v>5691179</v>
      </c>
      <c r="S439" s="197">
        <v>45658</v>
      </c>
    </row>
    <row r="440" spans="1:19" x14ac:dyDescent="0.2">
      <c r="A440" s="192">
        <v>1200063</v>
      </c>
      <c r="B440" s="3">
        <v>0.9</v>
      </c>
      <c r="C440" s="13" t="s">
        <v>105</v>
      </c>
      <c r="D440" s="13" t="s">
        <v>111</v>
      </c>
      <c r="E440" s="192">
        <v>4</v>
      </c>
      <c r="F440" s="13"/>
      <c r="H440" t="s">
        <v>159</v>
      </c>
      <c r="I440" s="3"/>
      <c r="J440" s="3"/>
      <c r="K440" s="13" t="s">
        <v>120</v>
      </c>
      <c r="L440" s="13" t="s">
        <v>167</v>
      </c>
      <c r="M440" s="198" t="s">
        <v>165</v>
      </c>
      <c r="N440" s="3"/>
      <c r="O440" s="3"/>
      <c r="P440" s="3"/>
      <c r="Q440" s="192">
        <v>32388770</v>
      </c>
      <c r="R440" s="192">
        <v>5690639</v>
      </c>
      <c r="S440" s="193">
        <v>45658</v>
      </c>
    </row>
    <row r="441" spans="1:19" x14ac:dyDescent="0.2">
      <c r="A441" s="194">
        <v>1200064</v>
      </c>
      <c r="B441" s="199">
        <v>21</v>
      </c>
      <c r="C441" s="196" t="s">
        <v>105</v>
      </c>
      <c r="D441" s="196" t="s">
        <v>161</v>
      </c>
      <c r="E441" s="194">
        <v>5</v>
      </c>
      <c r="F441" s="196"/>
      <c r="G441" s="196"/>
      <c r="H441" s="195" t="s">
        <v>159</v>
      </c>
      <c r="I441" s="199"/>
      <c r="J441" s="199"/>
      <c r="K441" s="196" t="s">
        <v>120</v>
      </c>
      <c r="L441" s="196" t="s">
        <v>167</v>
      </c>
      <c r="M441" s="198" t="s">
        <v>165</v>
      </c>
      <c r="N441" s="199"/>
      <c r="O441" s="199"/>
      <c r="P441" s="199"/>
      <c r="Q441" s="194">
        <v>32388821</v>
      </c>
      <c r="R441" s="194">
        <v>5689187</v>
      </c>
      <c r="S441" s="197">
        <v>45658</v>
      </c>
    </row>
    <row r="442" spans="1:19" x14ac:dyDescent="0.2">
      <c r="A442" s="192">
        <v>1200065</v>
      </c>
      <c r="B442" s="3">
        <v>21</v>
      </c>
      <c r="C442" s="13" t="s">
        <v>105</v>
      </c>
      <c r="D442" s="13" t="s">
        <v>161</v>
      </c>
      <c r="E442" s="192">
        <v>5</v>
      </c>
      <c r="F442" s="13"/>
      <c r="H442" t="s">
        <v>159</v>
      </c>
      <c r="I442" s="192"/>
      <c r="J442" s="192"/>
      <c r="K442" s="13" t="s">
        <v>120</v>
      </c>
      <c r="L442" s="13" t="s">
        <v>167</v>
      </c>
      <c r="M442" s="198" t="s">
        <v>165</v>
      </c>
      <c r="N442" s="3"/>
      <c r="O442" s="3"/>
      <c r="P442" s="3"/>
      <c r="Q442" s="192">
        <v>32389728</v>
      </c>
      <c r="R442" s="192">
        <v>5690362</v>
      </c>
      <c r="S442" s="193">
        <v>45658</v>
      </c>
    </row>
    <row r="443" spans="1:19" x14ac:dyDescent="0.2">
      <c r="A443" s="194">
        <v>1200066</v>
      </c>
      <c r="B443" s="199">
        <v>100</v>
      </c>
      <c r="C443" s="196" t="s">
        <v>93</v>
      </c>
      <c r="D443" s="196" t="s">
        <v>94</v>
      </c>
      <c r="E443" s="194">
        <v>7</v>
      </c>
      <c r="F443" s="196"/>
      <c r="G443" s="196"/>
      <c r="H443" s="195" t="s">
        <v>159</v>
      </c>
      <c r="I443" s="194"/>
      <c r="J443" s="194"/>
      <c r="K443" s="196" t="s">
        <v>120</v>
      </c>
      <c r="L443" s="196" t="s">
        <v>167</v>
      </c>
      <c r="M443" s="198" t="s">
        <v>165</v>
      </c>
      <c r="N443" s="199"/>
      <c r="O443" s="199"/>
      <c r="P443" s="199"/>
      <c r="Q443" s="194">
        <v>32389408</v>
      </c>
      <c r="R443" s="194">
        <v>5689650</v>
      </c>
      <c r="S443" s="197">
        <v>45658</v>
      </c>
    </row>
    <row r="444" spans="1:19" x14ac:dyDescent="0.2">
      <c r="A444" s="192">
        <v>1200067</v>
      </c>
      <c r="B444" s="3">
        <v>35</v>
      </c>
      <c r="C444" s="13" t="s">
        <v>93</v>
      </c>
      <c r="D444" s="13" t="s">
        <v>94</v>
      </c>
      <c r="E444" s="192">
        <v>7</v>
      </c>
      <c r="F444" s="13"/>
      <c r="H444" t="s">
        <v>159</v>
      </c>
      <c r="I444" s="3"/>
      <c r="J444" s="3"/>
      <c r="K444" s="13" t="s">
        <v>120</v>
      </c>
      <c r="L444" s="13" t="s">
        <v>167</v>
      </c>
      <c r="M444" s="198" t="s">
        <v>165</v>
      </c>
      <c r="N444" s="3"/>
      <c r="O444" s="3"/>
      <c r="P444" s="3"/>
      <c r="Q444" s="192">
        <v>32389846</v>
      </c>
      <c r="R444" s="192">
        <v>5689229</v>
      </c>
      <c r="S444" s="193">
        <v>45658</v>
      </c>
    </row>
    <row r="445" spans="1:19" x14ac:dyDescent="0.2">
      <c r="A445" s="194">
        <v>1200068</v>
      </c>
      <c r="B445" s="199">
        <v>185</v>
      </c>
      <c r="C445" s="196" t="s">
        <v>73</v>
      </c>
      <c r="D445" s="196" t="s">
        <v>92</v>
      </c>
      <c r="E445" s="194">
        <v>1</v>
      </c>
      <c r="F445" s="196"/>
      <c r="G445" s="196" t="s">
        <v>100</v>
      </c>
      <c r="H445" s="195">
        <v>0.7</v>
      </c>
      <c r="I445" s="194">
        <v>30</v>
      </c>
      <c r="J445" s="194">
        <v>24</v>
      </c>
      <c r="K445" s="196" t="s">
        <v>120</v>
      </c>
      <c r="L445" s="196" t="s">
        <v>167</v>
      </c>
      <c r="M445" s="198" t="s">
        <v>165</v>
      </c>
      <c r="N445" s="199">
        <v>800</v>
      </c>
      <c r="O445" s="199"/>
      <c r="P445" s="199"/>
      <c r="Q445" s="194">
        <v>32389025</v>
      </c>
      <c r="R445" s="194">
        <v>5690501</v>
      </c>
      <c r="S445" s="197">
        <v>45658</v>
      </c>
    </row>
    <row r="446" spans="1:19" x14ac:dyDescent="0.2">
      <c r="A446" s="192">
        <v>1200069</v>
      </c>
      <c r="B446" s="3">
        <v>175</v>
      </c>
      <c r="C446" s="13" t="s">
        <v>73</v>
      </c>
      <c r="D446" s="13" t="s">
        <v>92</v>
      </c>
      <c r="E446" s="192">
        <v>1</v>
      </c>
      <c r="F446" s="13"/>
      <c r="G446" s="13" t="s">
        <v>99</v>
      </c>
      <c r="H446">
        <v>0.8</v>
      </c>
      <c r="I446" s="192">
        <v>25</v>
      </c>
      <c r="J446" s="192">
        <v>21</v>
      </c>
      <c r="K446" s="13" t="s">
        <v>120</v>
      </c>
      <c r="L446" s="13" t="s">
        <v>167</v>
      </c>
      <c r="M446" s="198" t="s">
        <v>165</v>
      </c>
      <c r="N446" s="3">
        <v>500</v>
      </c>
      <c r="O446" s="3"/>
      <c r="P446" s="3"/>
      <c r="Q446" s="192">
        <v>32389228</v>
      </c>
      <c r="R446" s="192">
        <v>5690370</v>
      </c>
      <c r="S446" s="193">
        <v>45658</v>
      </c>
    </row>
    <row r="447" spans="1:19" x14ac:dyDescent="0.2">
      <c r="A447" s="194">
        <v>1200070</v>
      </c>
      <c r="B447" s="199">
        <v>15</v>
      </c>
      <c r="C447" s="196" t="s">
        <v>93</v>
      </c>
      <c r="D447" s="196" t="s">
        <v>94</v>
      </c>
      <c r="E447" s="194">
        <v>7</v>
      </c>
      <c r="F447" s="196"/>
      <c r="G447" s="196"/>
      <c r="H447" s="195" t="s">
        <v>159</v>
      </c>
      <c r="I447" s="199"/>
      <c r="J447" s="199"/>
      <c r="K447" s="196" t="s">
        <v>120</v>
      </c>
      <c r="L447" s="196" t="s">
        <v>167</v>
      </c>
      <c r="M447" s="198" t="s">
        <v>165</v>
      </c>
      <c r="N447" s="199"/>
      <c r="O447" s="199"/>
      <c r="P447" s="199"/>
      <c r="Q447" s="194">
        <v>32389752</v>
      </c>
      <c r="R447" s="194">
        <v>5689308</v>
      </c>
      <c r="S447" s="197">
        <v>45658</v>
      </c>
    </row>
    <row r="448" spans="1:19" x14ac:dyDescent="0.2">
      <c r="A448" s="192">
        <v>1200071</v>
      </c>
      <c r="B448" s="3">
        <v>270</v>
      </c>
      <c r="C448" s="13" t="s">
        <v>73</v>
      </c>
      <c r="D448" s="13" t="s">
        <v>92</v>
      </c>
      <c r="E448" s="192">
        <v>1</v>
      </c>
      <c r="F448" s="13"/>
      <c r="G448" s="13" t="s">
        <v>84</v>
      </c>
      <c r="H448">
        <v>0.8</v>
      </c>
      <c r="I448" s="3">
        <v>30</v>
      </c>
      <c r="J448" s="3">
        <v>17</v>
      </c>
      <c r="K448" s="13" t="s">
        <v>120</v>
      </c>
      <c r="L448" s="13" t="s">
        <v>167</v>
      </c>
      <c r="M448" s="198" t="s">
        <v>165</v>
      </c>
      <c r="N448" s="3">
        <v>500</v>
      </c>
      <c r="O448" s="3"/>
      <c r="P448" s="3"/>
      <c r="Q448" s="192">
        <v>32388515</v>
      </c>
      <c r="R448" s="192">
        <v>5688446</v>
      </c>
      <c r="S448" s="193">
        <v>45658</v>
      </c>
    </row>
    <row r="449" spans="1:19" x14ac:dyDescent="0.2">
      <c r="A449" s="194">
        <v>1200072</v>
      </c>
      <c r="B449" s="199">
        <v>50</v>
      </c>
      <c r="C449" s="196" t="s">
        <v>93</v>
      </c>
      <c r="D449" s="196" t="s">
        <v>94</v>
      </c>
      <c r="E449" s="194">
        <v>7</v>
      </c>
      <c r="F449" s="196"/>
      <c r="G449" s="196"/>
      <c r="H449" s="195" t="s">
        <v>159</v>
      </c>
      <c r="I449" s="199"/>
      <c r="J449" s="199"/>
      <c r="K449" s="196" t="s">
        <v>120</v>
      </c>
      <c r="L449" s="196" t="s">
        <v>167</v>
      </c>
      <c r="M449" s="198" t="s">
        <v>165</v>
      </c>
      <c r="N449" s="199"/>
      <c r="O449" s="199"/>
      <c r="P449" s="199"/>
      <c r="Q449" s="194">
        <v>32388362</v>
      </c>
      <c r="R449" s="194">
        <v>5689403</v>
      </c>
      <c r="S449" s="197">
        <v>45658</v>
      </c>
    </row>
    <row r="450" spans="1:19" x14ac:dyDescent="0.2">
      <c r="A450" s="192">
        <v>1300001</v>
      </c>
      <c r="B450" s="3">
        <v>90</v>
      </c>
      <c r="C450" s="13" t="s">
        <v>73</v>
      </c>
      <c r="D450" s="13" t="s">
        <v>92</v>
      </c>
      <c r="E450" s="192">
        <v>2</v>
      </c>
      <c r="F450" s="13"/>
      <c r="G450" s="13" t="s">
        <v>100</v>
      </c>
      <c r="H450">
        <v>0.4</v>
      </c>
      <c r="I450" s="3">
        <v>50</v>
      </c>
      <c r="J450" s="3">
        <v>16</v>
      </c>
      <c r="K450" s="13" t="s">
        <v>126</v>
      </c>
      <c r="L450" s="13" t="s">
        <v>167</v>
      </c>
      <c r="M450" s="198" t="s">
        <v>165</v>
      </c>
      <c r="N450" s="3">
        <v>850</v>
      </c>
      <c r="O450" s="3"/>
      <c r="P450" s="3"/>
      <c r="Q450" s="192">
        <v>32388401</v>
      </c>
      <c r="R450" s="192">
        <v>5692128</v>
      </c>
      <c r="S450" s="193">
        <v>45658</v>
      </c>
    </row>
    <row r="451" spans="1:19" x14ac:dyDescent="0.2">
      <c r="A451" s="194">
        <v>1300002</v>
      </c>
      <c r="B451" s="199">
        <v>50</v>
      </c>
      <c r="C451" s="196" t="s">
        <v>73</v>
      </c>
      <c r="D451" s="196" t="s">
        <v>96</v>
      </c>
      <c r="E451" s="194">
        <v>3</v>
      </c>
      <c r="F451" s="196"/>
      <c r="G451" s="196"/>
      <c r="H451" s="195" t="s">
        <v>159</v>
      </c>
      <c r="I451" s="199"/>
      <c r="J451" s="199"/>
      <c r="K451" s="196" t="s">
        <v>126</v>
      </c>
      <c r="L451" s="196" t="s">
        <v>167</v>
      </c>
      <c r="M451" s="198" t="s">
        <v>165</v>
      </c>
      <c r="N451" s="199">
        <v>10000</v>
      </c>
      <c r="O451" s="199"/>
      <c r="P451" s="199"/>
      <c r="Q451" s="194">
        <v>32388670</v>
      </c>
      <c r="R451" s="194">
        <v>5692225</v>
      </c>
      <c r="S451" s="197">
        <v>45658</v>
      </c>
    </row>
    <row r="452" spans="1:19" x14ac:dyDescent="0.2">
      <c r="A452" s="192">
        <v>1300003</v>
      </c>
      <c r="B452" s="3">
        <v>20</v>
      </c>
      <c r="C452" s="13" t="s">
        <v>93</v>
      </c>
      <c r="D452" s="13" t="s">
        <v>94</v>
      </c>
      <c r="E452" s="192">
        <v>7</v>
      </c>
      <c r="F452" s="13"/>
      <c r="H452" t="s">
        <v>159</v>
      </c>
      <c r="I452" s="3"/>
      <c r="J452" s="3"/>
      <c r="K452" s="13" t="s">
        <v>126</v>
      </c>
      <c r="L452" s="13" t="s">
        <v>167</v>
      </c>
      <c r="M452" s="198" t="s">
        <v>165</v>
      </c>
      <c r="N452" s="3"/>
      <c r="O452" s="3"/>
      <c r="P452" s="3"/>
      <c r="Q452" s="192">
        <v>32390235</v>
      </c>
      <c r="R452" s="192">
        <v>5693701</v>
      </c>
      <c r="S452" s="193">
        <v>45658</v>
      </c>
    </row>
    <row r="453" spans="1:19" x14ac:dyDescent="0.2">
      <c r="A453" s="194">
        <v>1300004</v>
      </c>
      <c r="B453" s="199">
        <v>55</v>
      </c>
      <c r="C453" s="196" t="s">
        <v>73</v>
      </c>
      <c r="D453" s="196" t="s">
        <v>79</v>
      </c>
      <c r="E453" s="194">
        <v>2</v>
      </c>
      <c r="F453" s="196"/>
      <c r="G453" s="196" t="s">
        <v>84</v>
      </c>
      <c r="H453" s="195" t="s">
        <v>159</v>
      </c>
      <c r="I453" s="194"/>
      <c r="J453" s="194"/>
      <c r="K453" s="196" t="s">
        <v>126</v>
      </c>
      <c r="L453" s="196" t="s">
        <v>167</v>
      </c>
      <c r="M453" s="198" t="s">
        <v>165</v>
      </c>
      <c r="N453" s="199">
        <v>2500</v>
      </c>
      <c r="O453" s="199"/>
      <c r="P453" s="199"/>
      <c r="Q453" s="194">
        <v>32389586</v>
      </c>
      <c r="R453" s="194">
        <v>5692833</v>
      </c>
      <c r="S453" s="197">
        <v>45658</v>
      </c>
    </row>
    <row r="454" spans="1:19" x14ac:dyDescent="0.2">
      <c r="A454" s="192">
        <v>1300005</v>
      </c>
      <c r="B454" s="3">
        <v>60</v>
      </c>
      <c r="C454" s="13" t="s">
        <v>73</v>
      </c>
      <c r="D454" s="13" t="s">
        <v>96</v>
      </c>
      <c r="E454" s="192">
        <v>3</v>
      </c>
      <c r="F454" s="13"/>
      <c r="H454" t="s">
        <v>159</v>
      </c>
      <c r="I454" s="192"/>
      <c r="J454" s="192"/>
      <c r="K454" s="13" t="s">
        <v>126</v>
      </c>
      <c r="L454" s="13" t="s">
        <v>167</v>
      </c>
      <c r="M454" s="198" t="s">
        <v>165</v>
      </c>
      <c r="N454" s="3">
        <v>10000</v>
      </c>
      <c r="O454" s="3"/>
      <c r="P454" s="3"/>
      <c r="Q454" s="192">
        <v>32389817</v>
      </c>
      <c r="R454" s="192">
        <v>5693103</v>
      </c>
      <c r="S454" s="193">
        <v>45658</v>
      </c>
    </row>
    <row r="455" spans="1:19" x14ac:dyDescent="0.2">
      <c r="A455" s="194">
        <v>1300006</v>
      </c>
      <c r="B455" s="199">
        <v>60</v>
      </c>
      <c r="C455" s="196" t="s">
        <v>73</v>
      </c>
      <c r="D455" s="196" t="s">
        <v>96</v>
      </c>
      <c r="E455" s="194">
        <v>3</v>
      </c>
      <c r="F455" s="196"/>
      <c r="G455" s="196"/>
      <c r="H455" s="195" t="s">
        <v>159</v>
      </c>
      <c r="I455" s="199"/>
      <c r="J455" s="194"/>
      <c r="K455" s="196" t="s">
        <v>126</v>
      </c>
      <c r="L455" s="196" t="s">
        <v>167</v>
      </c>
      <c r="M455" s="198" t="s">
        <v>165</v>
      </c>
      <c r="N455" s="199">
        <v>10000</v>
      </c>
      <c r="O455" s="199"/>
      <c r="P455" s="199"/>
      <c r="Q455" s="194">
        <v>32389319</v>
      </c>
      <c r="R455" s="194">
        <v>5693565</v>
      </c>
      <c r="S455" s="197">
        <v>45658</v>
      </c>
    </row>
    <row r="456" spans="1:19" x14ac:dyDescent="0.2">
      <c r="A456" s="192">
        <v>1300007</v>
      </c>
      <c r="B456" s="3">
        <v>45</v>
      </c>
      <c r="C456" s="13" t="s">
        <v>73</v>
      </c>
      <c r="D456" s="13" t="s">
        <v>96</v>
      </c>
      <c r="E456" s="192">
        <v>3</v>
      </c>
      <c r="F456" s="13"/>
      <c r="H456" t="s">
        <v>159</v>
      </c>
      <c r="I456" s="3"/>
      <c r="J456" s="192"/>
      <c r="K456" s="13" t="s">
        <v>126</v>
      </c>
      <c r="L456" s="13" t="s">
        <v>167</v>
      </c>
      <c r="M456" s="198" t="s">
        <v>165</v>
      </c>
      <c r="N456" s="3">
        <v>10000</v>
      </c>
      <c r="O456" s="3"/>
      <c r="P456" s="3"/>
      <c r="Q456" s="192">
        <v>32390101</v>
      </c>
      <c r="R456" s="192">
        <v>5693411</v>
      </c>
      <c r="S456" s="193">
        <v>45658</v>
      </c>
    </row>
    <row r="457" spans="1:19" x14ac:dyDescent="0.2">
      <c r="A457" s="194">
        <v>1300008</v>
      </c>
      <c r="B457" s="199">
        <v>140</v>
      </c>
      <c r="C457" s="196" t="s">
        <v>73</v>
      </c>
      <c r="D457" s="196" t="s">
        <v>92</v>
      </c>
      <c r="E457" s="194">
        <v>1</v>
      </c>
      <c r="F457" s="196"/>
      <c r="G457" s="196" t="s">
        <v>100</v>
      </c>
      <c r="H457" s="195">
        <v>0.7</v>
      </c>
      <c r="I457" s="199">
        <v>30</v>
      </c>
      <c r="J457" s="194">
        <v>18</v>
      </c>
      <c r="K457" s="196" t="s">
        <v>126</v>
      </c>
      <c r="L457" s="196" t="s">
        <v>167</v>
      </c>
      <c r="M457" s="198" t="s">
        <v>165</v>
      </c>
      <c r="N457" s="199">
        <v>300</v>
      </c>
      <c r="O457" s="199"/>
      <c r="P457" s="199"/>
      <c r="Q457" s="194">
        <v>32390503</v>
      </c>
      <c r="R457" s="194">
        <v>5693384</v>
      </c>
      <c r="S457" s="197">
        <v>45658</v>
      </c>
    </row>
    <row r="458" spans="1:19" x14ac:dyDescent="0.2">
      <c r="A458" s="192">
        <v>1300009</v>
      </c>
      <c r="B458" s="3">
        <v>170</v>
      </c>
      <c r="C458" s="13" t="s">
        <v>73</v>
      </c>
      <c r="D458" s="13" t="s">
        <v>92</v>
      </c>
      <c r="E458" s="192">
        <v>1</v>
      </c>
      <c r="F458" s="13"/>
      <c r="G458" s="13" t="s">
        <v>100</v>
      </c>
      <c r="H458">
        <v>0.8</v>
      </c>
      <c r="I458" s="192">
        <v>35</v>
      </c>
      <c r="J458" s="192">
        <v>20</v>
      </c>
      <c r="K458" s="13" t="s">
        <v>126</v>
      </c>
      <c r="L458" s="13" t="s">
        <v>167</v>
      </c>
      <c r="M458" s="198" t="s">
        <v>165</v>
      </c>
      <c r="N458" s="3">
        <v>300</v>
      </c>
      <c r="O458" s="3"/>
      <c r="P458" s="3"/>
      <c r="Q458" s="192">
        <v>32390147</v>
      </c>
      <c r="R458" s="192">
        <v>5693078</v>
      </c>
      <c r="S458" s="193">
        <v>45658</v>
      </c>
    </row>
    <row r="459" spans="1:19" x14ac:dyDescent="0.2">
      <c r="A459" s="194">
        <v>1300010</v>
      </c>
      <c r="B459" s="199">
        <v>150</v>
      </c>
      <c r="C459" s="196" t="s">
        <v>73</v>
      </c>
      <c r="D459" s="196" t="s">
        <v>92</v>
      </c>
      <c r="E459" s="194">
        <v>2</v>
      </c>
      <c r="F459" s="196"/>
      <c r="G459" s="196" t="s">
        <v>127</v>
      </c>
      <c r="H459" s="195">
        <v>1.2</v>
      </c>
      <c r="I459" s="194"/>
      <c r="J459" s="194">
        <v>18</v>
      </c>
      <c r="K459" s="196" t="s">
        <v>126</v>
      </c>
      <c r="L459" s="196" t="s">
        <v>167</v>
      </c>
      <c r="M459" s="198" t="s">
        <v>165</v>
      </c>
      <c r="N459" s="199"/>
      <c r="O459" s="199"/>
      <c r="P459" s="199"/>
      <c r="Q459" s="194">
        <v>32390186</v>
      </c>
      <c r="R459" s="194">
        <v>5693204</v>
      </c>
      <c r="S459" s="197">
        <v>45658</v>
      </c>
    </row>
    <row r="460" spans="1:19" x14ac:dyDescent="0.2">
      <c r="A460" s="192">
        <v>1300011</v>
      </c>
      <c r="B460" s="3">
        <v>120</v>
      </c>
      <c r="C460" s="13" t="s">
        <v>73</v>
      </c>
      <c r="D460" s="13" t="s">
        <v>92</v>
      </c>
      <c r="E460" s="192">
        <v>2</v>
      </c>
      <c r="F460" s="13"/>
      <c r="G460" s="13" t="s">
        <v>85</v>
      </c>
      <c r="H460">
        <v>0.7</v>
      </c>
      <c r="I460" s="3"/>
      <c r="J460" s="192">
        <v>17</v>
      </c>
      <c r="K460" s="13" t="s">
        <v>126</v>
      </c>
      <c r="L460" s="13" t="s">
        <v>167</v>
      </c>
      <c r="M460" s="198" t="s">
        <v>165</v>
      </c>
      <c r="N460" s="3"/>
      <c r="O460" s="3"/>
      <c r="P460" s="3"/>
      <c r="Q460" s="192">
        <v>32390208</v>
      </c>
      <c r="R460" s="192">
        <v>5692915</v>
      </c>
      <c r="S460" s="193">
        <v>45658</v>
      </c>
    </row>
    <row r="461" spans="1:19" x14ac:dyDescent="0.2">
      <c r="A461" s="194">
        <v>1300012</v>
      </c>
      <c r="B461" s="199">
        <v>120</v>
      </c>
      <c r="C461" s="196" t="s">
        <v>73</v>
      </c>
      <c r="D461" s="196" t="s">
        <v>92</v>
      </c>
      <c r="E461" s="194">
        <v>2</v>
      </c>
      <c r="F461" s="196"/>
      <c r="G461" s="196" t="s">
        <v>114</v>
      </c>
      <c r="H461" s="195">
        <v>0.7</v>
      </c>
      <c r="I461" s="199"/>
      <c r="J461" s="194">
        <v>16</v>
      </c>
      <c r="K461" s="196" t="s">
        <v>126</v>
      </c>
      <c r="L461" s="196" t="s">
        <v>167</v>
      </c>
      <c r="M461" s="198" t="s">
        <v>165</v>
      </c>
      <c r="N461" s="199"/>
      <c r="O461" s="199"/>
      <c r="P461" s="199"/>
      <c r="Q461" s="194">
        <v>32390230</v>
      </c>
      <c r="R461" s="194">
        <v>5692999</v>
      </c>
      <c r="S461" s="197">
        <v>45658</v>
      </c>
    </row>
    <row r="462" spans="1:19" x14ac:dyDescent="0.2">
      <c r="A462" s="192">
        <v>1300013</v>
      </c>
      <c r="B462" s="3">
        <v>160</v>
      </c>
      <c r="C462" s="13" t="s">
        <v>73</v>
      </c>
      <c r="D462" s="13" t="s">
        <v>92</v>
      </c>
      <c r="E462" s="192">
        <v>1</v>
      </c>
      <c r="F462" s="13"/>
      <c r="G462" s="13" t="s">
        <v>107</v>
      </c>
      <c r="H462">
        <v>0.3</v>
      </c>
      <c r="I462" s="3">
        <v>35</v>
      </c>
      <c r="J462" s="192">
        <v>21</v>
      </c>
      <c r="K462" s="13" t="s">
        <v>126</v>
      </c>
      <c r="L462" s="13" t="s">
        <v>167</v>
      </c>
      <c r="M462" s="198" t="s">
        <v>165</v>
      </c>
      <c r="N462" s="3">
        <v>700</v>
      </c>
      <c r="O462" s="3"/>
      <c r="P462" s="3"/>
      <c r="Q462" s="192">
        <v>32390399</v>
      </c>
      <c r="R462" s="192">
        <v>5693152</v>
      </c>
      <c r="S462" s="193">
        <v>45658</v>
      </c>
    </row>
    <row r="463" spans="1:19" x14ac:dyDescent="0.2">
      <c r="A463" s="194">
        <v>1300014</v>
      </c>
      <c r="B463" s="199">
        <v>175</v>
      </c>
      <c r="C463" s="196" t="s">
        <v>73</v>
      </c>
      <c r="D463" s="196" t="s">
        <v>92</v>
      </c>
      <c r="E463" s="194">
        <v>1</v>
      </c>
      <c r="F463" s="196"/>
      <c r="G463" s="196" t="s">
        <v>99</v>
      </c>
      <c r="H463" s="195">
        <v>0.6</v>
      </c>
      <c r="I463" s="194">
        <v>35</v>
      </c>
      <c r="J463" s="194">
        <v>22</v>
      </c>
      <c r="K463" s="196" t="s">
        <v>126</v>
      </c>
      <c r="L463" s="196" t="s">
        <v>167</v>
      </c>
      <c r="M463" s="198" t="s">
        <v>165</v>
      </c>
      <c r="N463" s="199">
        <v>500</v>
      </c>
      <c r="O463" s="199"/>
      <c r="P463" s="199"/>
      <c r="Q463" s="194">
        <v>32390772</v>
      </c>
      <c r="R463" s="194">
        <v>5693364</v>
      </c>
      <c r="S463" s="197">
        <v>45658</v>
      </c>
    </row>
    <row r="464" spans="1:19" x14ac:dyDescent="0.2">
      <c r="A464" s="192">
        <v>1300015</v>
      </c>
      <c r="B464" s="3">
        <v>130</v>
      </c>
      <c r="C464" s="13" t="s">
        <v>73</v>
      </c>
      <c r="D464" s="13" t="s">
        <v>92</v>
      </c>
      <c r="E464" s="192">
        <v>2</v>
      </c>
      <c r="F464" s="13"/>
      <c r="G464" s="13" t="s">
        <v>84</v>
      </c>
      <c r="H464">
        <v>0.8</v>
      </c>
      <c r="I464" s="3"/>
      <c r="J464" s="192">
        <v>18</v>
      </c>
      <c r="K464" s="13" t="s">
        <v>126</v>
      </c>
      <c r="L464" s="13" t="s">
        <v>167</v>
      </c>
      <c r="M464" s="198" t="s">
        <v>165</v>
      </c>
      <c r="N464" s="3"/>
      <c r="O464" s="3"/>
      <c r="P464" s="3"/>
      <c r="Q464" s="192">
        <v>32391013</v>
      </c>
      <c r="R464" s="192">
        <v>5693334</v>
      </c>
      <c r="S464" s="193">
        <v>45658</v>
      </c>
    </row>
    <row r="465" spans="1:19" x14ac:dyDescent="0.2">
      <c r="A465" s="194">
        <v>1300016</v>
      </c>
      <c r="B465" s="199">
        <v>110</v>
      </c>
      <c r="C465" s="196" t="s">
        <v>73</v>
      </c>
      <c r="D465" s="196" t="s">
        <v>79</v>
      </c>
      <c r="E465" s="194">
        <v>2</v>
      </c>
      <c r="F465" s="196"/>
      <c r="G465" s="196" t="s">
        <v>85</v>
      </c>
      <c r="H465" s="195">
        <v>0.8</v>
      </c>
      <c r="I465" s="199"/>
      <c r="J465" s="194">
        <v>14</v>
      </c>
      <c r="K465" s="196" t="s">
        <v>126</v>
      </c>
      <c r="L465" s="196" t="s">
        <v>167</v>
      </c>
      <c r="M465" s="198" t="s">
        <v>165</v>
      </c>
      <c r="N465" s="199"/>
      <c r="O465" s="199"/>
      <c r="P465" s="199"/>
      <c r="Q465" s="194">
        <v>32391118</v>
      </c>
      <c r="R465" s="194">
        <v>5693639</v>
      </c>
      <c r="S465" s="197">
        <v>45658</v>
      </c>
    </row>
    <row r="466" spans="1:19" x14ac:dyDescent="0.2">
      <c r="A466" s="192">
        <v>1300017</v>
      </c>
      <c r="B466" s="3">
        <v>165</v>
      </c>
      <c r="C466" s="13" t="s">
        <v>73</v>
      </c>
      <c r="D466" s="13" t="s">
        <v>79</v>
      </c>
      <c r="E466" s="192">
        <v>2</v>
      </c>
      <c r="F466" s="13"/>
      <c r="G466" s="13" t="s">
        <v>91</v>
      </c>
      <c r="H466">
        <v>1.4</v>
      </c>
      <c r="I466" s="3"/>
      <c r="J466" s="192">
        <v>19</v>
      </c>
      <c r="K466" s="13" t="s">
        <v>126</v>
      </c>
      <c r="L466" s="13" t="s">
        <v>167</v>
      </c>
      <c r="M466" s="198" t="s">
        <v>165</v>
      </c>
      <c r="N466" s="3"/>
      <c r="O466" s="3"/>
      <c r="P466" s="3"/>
      <c r="Q466" s="192">
        <v>32390864</v>
      </c>
      <c r="R466" s="192">
        <v>5693673</v>
      </c>
      <c r="S466" s="193">
        <v>45658</v>
      </c>
    </row>
    <row r="467" spans="1:19" x14ac:dyDescent="0.2">
      <c r="A467" s="194">
        <v>1300018</v>
      </c>
      <c r="B467" s="199">
        <v>140</v>
      </c>
      <c r="C467" s="196" t="s">
        <v>73</v>
      </c>
      <c r="D467" s="196" t="s">
        <v>92</v>
      </c>
      <c r="E467" s="194">
        <v>1</v>
      </c>
      <c r="F467" s="196"/>
      <c r="G467" s="196" t="s">
        <v>84</v>
      </c>
      <c r="H467" s="195">
        <v>0.7</v>
      </c>
      <c r="I467" s="199">
        <v>30</v>
      </c>
      <c r="J467" s="194">
        <v>16</v>
      </c>
      <c r="K467" s="196" t="s">
        <v>126</v>
      </c>
      <c r="L467" s="196" t="s">
        <v>167</v>
      </c>
      <c r="M467" s="198" t="s">
        <v>165</v>
      </c>
      <c r="N467" s="199">
        <v>300</v>
      </c>
      <c r="O467" s="199"/>
      <c r="P467" s="199"/>
      <c r="Q467" s="194">
        <v>32390412</v>
      </c>
      <c r="R467" s="194">
        <v>5693498</v>
      </c>
      <c r="S467" s="197">
        <v>45658</v>
      </c>
    </row>
    <row r="468" spans="1:19" x14ac:dyDescent="0.2">
      <c r="A468" s="192">
        <v>1300019</v>
      </c>
      <c r="B468" s="3">
        <v>110</v>
      </c>
      <c r="C468" s="13" t="s">
        <v>73</v>
      </c>
      <c r="D468" s="13" t="s">
        <v>92</v>
      </c>
      <c r="E468" s="192">
        <v>2</v>
      </c>
      <c r="F468" s="13"/>
      <c r="G468" s="13" t="s">
        <v>78</v>
      </c>
      <c r="H468">
        <v>1</v>
      </c>
      <c r="I468" s="3"/>
      <c r="J468" s="3">
        <v>14</v>
      </c>
      <c r="K468" s="13" t="s">
        <v>126</v>
      </c>
      <c r="L468" s="13" t="s">
        <v>167</v>
      </c>
      <c r="M468" s="198" t="s">
        <v>165</v>
      </c>
      <c r="N468" s="3"/>
      <c r="O468" s="3"/>
      <c r="P468" s="3"/>
      <c r="Q468" s="192">
        <v>32390404</v>
      </c>
      <c r="R468" s="192">
        <v>5693446</v>
      </c>
      <c r="S468" s="193">
        <v>45658</v>
      </c>
    </row>
    <row r="469" spans="1:19" x14ac:dyDescent="0.2">
      <c r="A469" s="194">
        <v>1300020</v>
      </c>
      <c r="B469" s="199">
        <v>130</v>
      </c>
      <c r="C469" s="196" t="s">
        <v>73</v>
      </c>
      <c r="D469" s="196" t="s">
        <v>92</v>
      </c>
      <c r="E469" s="194">
        <v>2</v>
      </c>
      <c r="F469" s="196"/>
      <c r="G469" s="196" t="s">
        <v>90</v>
      </c>
      <c r="H469" s="195">
        <v>1</v>
      </c>
      <c r="I469" s="199"/>
      <c r="J469" s="199">
        <v>16</v>
      </c>
      <c r="K469" s="196" t="s">
        <v>126</v>
      </c>
      <c r="L469" s="196" t="s">
        <v>167</v>
      </c>
      <c r="M469" s="198" t="s">
        <v>165</v>
      </c>
      <c r="N469" s="199"/>
      <c r="O469" s="199"/>
      <c r="P469" s="199"/>
      <c r="Q469" s="194">
        <v>32390618</v>
      </c>
      <c r="R469" s="194">
        <v>5693736</v>
      </c>
      <c r="S469" s="197">
        <v>45658</v>
      </c>
    </row>
    <row r="470" spans="1:19" x14ac:dyDescent="0.2">
      <c r="A470" s="192">
        <v>1300021</v>
      </c>
      <c r="B470" s="3">
        <v>120</v>
      </c>
      <c r="C470" s="13" t="s">
        <v>73</v>
      </c>
      <c r="D470" s="13" t="s">
        <v>92</v>
      </c>
      <c r="E470" s="192">
        <v>2</v>
      </c>
      <c r="F470" s="13"/>
      <c r="G470" s="13" t="s">
        <v>81</v>
      </c>
      <c r="H470">
        <v>0.8</v>
      </c>
      <c r="I470" s="3"/>
      <c r="J470" s="3">
        <v>15</v>
      </c>
      <c r="K470" s="13" t="s">
        <v>126</v>
      </c>
      <c r="L470" s="13" t="s">
        <v>167</v>
      </c>
      <c r="M470" s="198" t="s">
        <v>165</v>
      </c>
      <c r="N470" s="3"/>
      <c r="O470" s="3"/>
      <c r="P470" s="3"/>
      <c r="Q470" s="192">
        <v>32390869</v>
      </c>
      <c r="R470" s="192">
        <v>5693875</v>
      </c>
      <c r="S470" s="193">
        <v>45658</v>
      </c>
    </row>
    <row r="471" spans="1:19" x14ac:dyDescent="0.2">
      <c r="A471" s="194">
        <v>1300022</v>
      </c>
      <c r="B471" s="199">
        <v>110</v>
      </c>
      <c r="C471" s="196" t="s">
        <v>73</v>
      </c>
      <c r="D471" s="196" t="s">
        <v>92</v>
      </c>
      <c r="E471" s="194">
        <v>2</v>
      </c>
      <c r="F471" s="196"/>
      <c r="G471" s="196" t="s">
        <v>108</v>
      </c>
      <c r="H471" s="195">
        <v>0.7</v>
      </c>
      <c r="I471" s="194"/>
      <c r="J471" s="194">
        <v>15</v>
      </c>
      <c r="K471" s="196" t="s">
        <v>126</v>
      </c>
      <c r="L471" s="196" t="s">
        <v>167</v>
      </c>
      <c r="M471" s="198" t="s">
        <v>165</v>
      </c>
      <c r="N471" s="199"/>
      <c r="O471" s="199"/>
      <c r="P471" s="199"/>
      <c r="Q471" s="194">
        <v>32391138</v>
      </c>
      <c r="R471" s="194">
        <v>5693830</v>
      </c>
      <c r="S471" s="197">
        <v>45658</v>
      </c>
    </row>
    <row r="472" spans="1:19" x14ac:dyDescent="0.2">
      <c r="A472" s="192">
        <v>1300023</v>
      </c>
      <c r="B472" s="3">
        <v>60</v>
      </c>
      <c r="C472" s="13" t="s">
        <v>73</v>
      </c>
      <c r="D472" s="13" t="s">
        <v>96</v>
      </c>
      <c r="E472" s="192">
        <v>3</v>
      </c>
      <c r="F472" s="13"/>
      <c r="H472" t="s">
        <v>159</v>
      </c>
      <c r="I472" s="3"/>
      <c r="J472" s="192"/>
      <c r="K472" s="13" t="s">
        <v>126</v>
      </c>
      <c r="L472" s="13" t="s">
        <v>167</v>
      </c>
      <c r="M472" s="198" t="s">
        <v>165</v>
      </c>
      <c r="N472" s="3">
        <v>7500</v>
      </c>
      <c r="O472" s="3"/>
      <c r="P472" s="3"/>
      <c r="Q472" s="192">
        <v>32391236</v>
      </c>
      <c r="R472" s="192">
        <v>5694083</v>
      </c>
      <c r="S472" s="193">
        <v>45658</v>
      </c>
    </row>
    <row r="473" spans="1:19" x14ac:dyDescent="0.2">
      <c r="A473" s="194">
        <v>1300024</v>
      </c>
      <c r="B473" s="199">
        <v>130</v>
      </c>
      <c r="C473" s="196" t="s">
        <v>73</v>
      </c>
      <c r="D473" s="196" t="s">
        <v>96</v>
      </c>
      <c r="E473" s="194">
        <v>3</v>
      </c>
      <c r="F473" s="196"/>
      <c r="G473" s="196"/>
      <c r="H473" s="195" t="s">
        <v>159</v>
      </c>
      <c r="I473" s="194"/>
      <c r="J473" s="194"/>
      <c r="K473" s="196" t="s">
        <v>126</v>
      </c>
      <c r="L473" s="196" t="s">
        <v>167</v>
      </c>
      <c r="M473" s="198" t="s">
        <v>165</v>
      </c>
      <c r="N473" s="199">
        <v>15000</v>
      </c>
      <c r="O473" s="199"/>
      <c r="P473" s="199"/>
      <c r="Q473" s="194">
        <v>32391538</v>
      </c>
      <c r="R473" s="194">
        <v>5693894</v>
      </c>
      <c r="S473" s="197">
        <v>45658</v>
      </c>
    </row>
    <row r="474" spans="1:19" x14ac:dyDescent="0.2">
      <c r="A474" s="192">
        <v>1300025</v>
      </c>
      <c r="B474" s="3">
        <v>65</v>
      </c>
      <c r="C474" s="13" t="s">
        <v>73</v>
      </c>
      <c r="D474" s="13" t="s">
        <v>96</v>
      </c>
      <c r="E474" s="192">
        <v>3</v>
      </c>
      <c r="F474" s="13"/>
      <c r="H474" t="s">
        <v>159</v>
      </c>
      <c r="I474" s="3"/>
      <c r="J474" s="3"/>
      <c r="K474" s="13" t="s">
        <v>126</v>
      </c>
      <c r="L474" s="13" t="s">
        <v>167</v>
      </c>
      <c r="M474" s="198" t="s">
        <v>165</v>
      </c>
      <c r="N474" s="3">
        <v>7500</v>
      </c>
      <c r="O474" s="3"/>
      <c r="P474" s="3"/>
      <c r="Q474" s="192">
        <v>32391530</v>
      </c>
      <c r="R474" s="192">
        <v>5693682</v>
      </c>
      <c r="S474" s="193">
        <v>45658</v>
      </c>
    </row>
    <row r="475" spans="1:19" x14ac:dyDescent="0.2">
      <c r="A475" s="194">
        <v>1300026</v>
      </c>
      <c r="B475" s="199">
        <v>145</v>
      </c>
      <c r="C475" s="196" t="s">
        <v>73</v>
      </c>
      <c r="D475" s="196" t="s">
        <v>92</v>
      </c>
      <c r="E475" s="194">
        <v>1</v>
      </c>
      <c r="F475" s="196"/>
      <c r="G475" s="196" t="s">
        <v>100</v>
      </c>
      <c r="H475" s="195">
        <v>0.4</v>
      </c>
      <c r="I475" s="199">
        <v>35</v>
      </c>
      <c r="J475" s="199">
        <v>19</v>
      </c>
      <c r="K475" s="196" t="s">
        <v>126</v>
      </c>
      <c r="L475" s="196" t="s">
        <v>167</v>
      </c>
      <c r="M475" s="198" t="s">
        <v>165</v>
      </c>
      <c r="N475" s="199">
        <v>300</v>
      </c>
      <c r="O475" s="199"/>
      <c r="P475" s="199"/>
      <c r="Q475" s="194">
        <v>32391373</v>
      </c>
      <c r="R475" s="194">
        <v>5693474</v>
      </c>
      <c r="S475" s="197">
        <v>45658</v>
      </c>
    </row>
    <row r="476" spans="1:19" x14ac:dyDescent="0.2">
      <c r="A476" s="192">
        <v>1300027</v>
      </c>
      <c r="B476" s="3">
        <v>115</v>
      </c>
      <c r="C476" s="13" t="s">
        <v>73</v>
      </c>
      <c r="D476" s="13" t="s">
        <v>92</v>
      </c>
      <c r="E476" s="192">
        <v>2</v>
      </c>
      <c r="F476" s="13"/>
      <c r="G476" s="13" t="s">
        <v>85</v>
      </c>
      <c r="H476">
        <v>0.7</v>
      </c>
      <c r="I476" s="3"/>
      <c r="J476" s="192">
        <v>18</v>
      </c>
      <c r="K476" s="13" t="s">
        <v>126</v>
      </c>
      <c r="L476" s="13" t="s">
        <v>167</v>
      </c>
      <c r="M476" s="198" t="s">
        <v>165</v>
      </c>
      <c r="N476" s="3"/>
      <c r="O476" s="3"/>
      <c r="P476" s="3"/>
      <c r="Q476" s="192">
        <v>32391341</v>
      </c>
      <c r="R476" s="192">
        <v>5693305</v>
      </c>
      <c r="S476" s="193">
        <v>45658</v>
      </c>
    </row>
    <row r="477" spans="1:19" x14ac:dyDescent="0.2">
      <c r="A477" s="194">
        <v>1300028</v>
      </c>
      <c r="B477" s="199">
        <v>130</v>
      </c>
      <c r="C477" s="196" t="s">
        <v>73</v>
      </c>
      <c r="D477" s="196" t="s">
        <v>92</v>
      </c>
      <c r="E477" s="194">
        <v>1</v>
      </c>
      <c r="F477" s="196"/>
      <c r="G477" s="196" t="s">
        <v>99</v>
      </c>
      <c r="H477" s="195">
        <v>0.3</v>
      </c>
      <c r="I477" s="194">
        <v>40</v>
      </c>
      <c r="J477" s="194">
        <v>22</v>
      </c>
      <c r="K477" s="196" t="s">
        <v>126</v>
      </c>
      <c r="L477" s="196" t="s">
        <v>167</v>
      </c>
      <c r="M477" s="198" t="s">
        <v>165</v>
      </c>
      <c r="N477" s="199">
        <v>800</v>
      </c>
      <c r="O477" s="199"/>
      <c r="P477" s="199"/>
      <c r="Q477" s="194">
        <v>32391381</v>
      </c>
      <c r="R477" s="194">
        <v>5693184</v>
      </c>
      <c r="S477" s="197">
        <v>45658</v>
      </c>
    </row>
    <row r="478" spans="1:19" x14ac:dyDescent="0.2">
      <c r="A478" s="192">
        <v>1300029</v>
      </c>
      <c r="B478" s="3">
        <v>21</v>
      </c>
      <c r="C478" s="13" t="s">
        <v>105</v>
      </c>
      <c r="D478" s="13" t="s">
        <v>161</v>
      </c>
      <c r="E478" s="192">
        <v>5</v>
      </c>
      <c r="F478" s="13"/>
      <c r="H478" t="s">
        <v>159</v>
      </c>
      <c r="I478" s="3"/>
      <c r="J478" s="192"/>
      <c r="K478" s="13" t="s">
        <v>126</v>
      </c>
      <c r="L478" s="13" t="s">
        <v>167</v>
      </c>
      <c r="M478" s="198" t="s">
        <v>165</v>
      </c>
      <c r="N478" s="3"/>
      <c r="O478" s="3"/>
      <c r="P478" s="3"/>
      <c r="Q478" s="192">
        <v>32390601</v>
      </c>
      <c r="R478" s="192">
        <v>5692836</v>
      </c>
      <c r="S478" s="193">
        <v>45658</v>
      </c>
    </row>
    <row r="479" spans="1:19" x14ac:dyDescent="0.2">
      <c r="A479" s="194">
        <v>1300030</v>
      </c>
      <c r="B479" s="199">
        <v>45</v>
      </c>
      <c r="C479" s="196" t="s">
        <v>73</v>
      </c>
      <c r="D479" s="196" t="s">
        <v>96</v>
      </c>
      <c r="E479" s="194">
        <v>3</v>
      </c>
      <c r="F479" s="196"/>
      <c r="G479" s="196"/>
      <c r="H479" s="195" t="s">
        <v>159</v>
      </c>
      <c r="I479" s="199"/>
      <c r="J479" s="199"/>
      <c r="K479" s="196" t="s">
        <v>126</v>
      </c>
      <c r="L479" s="196" t="s">
        <v>167</v>
      </c>
      <c r="M479" s="198" t="s">
        <v>165</v>
      </c>
      <c r="N479" s="199">
        <v>40000</v>
      </c>
      <c r="O479" s="199"/>
      <c r="P479" s="199"/>
      <c r="Q479" s="194">
        <v>32390722</v>
      </c>
      <c r="R479" s="194">
        <v>5694316</v>
      </c>
      <c r="S479" s="197">
        <v>45658</v>
      </c>
    </row>
    <row r="480" spans="1:19" x14ac:dyDescent="0.2">
      <c r="A480" s="192">
        <v>1300031</v>
      </c>
      <c r="B480" s="3">
        <v>110</v>
      </c>
      <c r="C480" s="13" t="s">
        <v>73</v>
      </c>
      <c r="D480" s="13" t="s">
        <v>92</v>
      </c>
      <c r="E480" s="192">
        <v>2</v>
      </c>
      <c r="F480" s="13"/>
      <c r="G480" s="13" t="s">
        <v>128</v>
      </c>
      <c r="H480">
        <v>1</v>
      </c>
      <c r="I480" s="3"/>
      <c r="J480" s="3">
        <v>14</v>
      </c>
      <c r="K480" s="13" t="s">
        <v>126</v>
      </c>
      <c r="L480" s="13" t="s">
        <v>167</v>
      </c>
      <c r="M480" s="198" t="s">
        <v>165</v>
      </c>
      <c r="N480" s="3"/>
      <c r="O480" s="3"/>
      <c r="P480" s="3"/>
      <c r="Q480" s="192">
        <v>32390577</v>
      </c>
      <c r="R480" s="192">
        <v>5694082</v>
      </c>
      <c r="S480" s="193">
        <v>45658</v>
      </c>
    </row>
    <row r="481" spans="1:19" x14ac:dyDescent="0.2">
      <c r="A481" s="194">
        <v>1300032</v>
      </c>
      <c r="B481" s="199">
        <v>110</v>
      </c>
      <c r="C481" s="196" t="s">
        <v>73</v>
      </c>
      <c r="D481" s="196" t="s">
        <v>92</v>
      </c>
      <c r="E481" s="194">
        <v>1</v>
      </c>
      <c r="F481" s="196"/>
      <c r="G481" s="196" t="s">
        <v>99</v>
      </c>
      <c r="H481" s="195">
        <v>0.7</v>
      </c>
      <c r="I481" s="199">
        <v>40</v>
      </c>
      <c r="J481" s="199">
        <v>17</v>
      </c>
      <c r="K481" s="196" t="s">
        <v>126</v>
      </c>
      <c r="L481" s="196" t="s">
        <v>167</v>
      </c>
      <c r="M481" s="198" t="s">
        <v>165</v>
      </c>
      <c r="N481" s="199">
        <v>800</v>
      </c>
      <c r="O481" s="199"/>
      <c r="P481" s="199"/>
      <c r="Q481" s="194">
        <v>32390625</v>
      </c>
      <c r="R481" s="194">
        <v>5694168</v>
      </c>
      <c r="S481" s="197">
        <v>45658</v>
      </c>
    </row>
    <row r="482" spans="1:19" x14ac:dyDescent="0.2">
      <c r="A482" s="192">
        <v>1300033</v>
      </c>
      <c r="B482" s="3">
        <v>100</v>
      </c>
      <c r="C482" s="13" t="s">
        <v>73</v>
      </c>
      <c r="D482" s="13" t="s">
        <v>92</v>
      </c>
      <c r="E482" s="192">
        <v>2</v>
      </c>
      <c r="F482" s="13"/>
      <c r="G482" s="13" t="s">
        <v>129</v>
      </c>
      <c r="H482">
        <v>1.3</v>
      </c>
      <c r="I482" s="3"/>
      <c r="J482" s="3">
        <v>14</v>
      </c>
      <c r="K482" s="13" t="s">
        <v>126</v>
      </c>
      <c r="L482" s="13" t="s">
        <v>167</v>
      </c>
      <c r="M482" s="198" t="s">
        <v>165</v>
      </c>
      <c r="N482" s="3"/>
      <c r="O482" s="3"/>
      <c r="P482" s="3"/>
      <c r="Q482" s="192">
        <v>32390252</v>
      </c>
      <c r="R482" s="192">
        <v>5694159</v>
      </c>
      <c r="S482" s="193">
        <v>45658</v>
      </c>
    </row>
    <row r="483" spans="1:19" x14ac:dyDescent="0.2">
      <c r="A483" s="194">
        <v>1300034</v>
      </c>
      <c r="B483" s="199">
        <v>21</v>
      </c>
      <c r="C483" s="196" t="s">
        <v>105</v>
      </c>
      <c r="D483" s="196" t="s">
        <v>161</v>
      </c>
      <c r="E483" s="194">
        <v>5</v>
      </c>
      <c r="F483" s="196"/>
      <c r="G483" s="196"/>
      <c r="H483" s="195" t="s">
        <v>159</v>
      </c>
      <c r="I483" s="199"/>
      <c r="J483" s="199"/>
      <c r="K483" s="196" t="s">
        <v>126</v>
      </c>
      <c r="L483" s="196" t="s">
        <v>167</v>
      </c>
      <c r="M483" s="198" t="s">
        <v>165</v>
      </c>
      <c r="N483" s="199"/>
      <c r="O483" s="199"/>
      <c r="P483" s="199"/>
      <c r="Q483" s="194">
        <v>32389336</v>
      </c>
      <c r="R483" s="194">
        <v>5693338</v>
      </c>
      <c r="S483" s="197">
        <v>45658</v>
      </c>
    </row>
    <row r="484" spans="1:19" x14ac:dyDescent="0.2">
      <c r="A484" s="192">
        <v>1300035</v>
      </c>
      <c r="B484" s="3">
        <v>3.4</v>
      </c>
      <c r="C484" s="13" t="s">
        <v>105</v>
      </c>
      <c r="D484" s="13" t="s">
        <v>161</v>
      </c>
      <c r="E484" s="192">
        <v>5</v>
      </c>
      <c r="F484" s="13"/>
      <c r="H484" t="s">
        <v>159</v>
      </c>
      <c r="I484" s="3"/>
      <c r="J484" s="3"/>
      <c r="K484" s="13" t="s">
        <v>126</v>
      </c>
      <c r="L484" s="13" t="s">
        <v>167</v>
      </c>
      <c r="M484" s="198" t="s">
        <v>165</v>
      </c>
      <c r="N484" s="3"/>
      <c r="O484" s="3"/>
      <c r="P484" s="3"/>
      <c r="Q484" s="192">
        <v>32389175</v>
      </c>
      <c r="R484" s="192">
        <v>5692964</v>
      </c>
      <c r="S484" s="193">
        <v>45658</v>
      </c>
    </row>
    <row r="485" spans="1:19" x14ac:dyDescent="0.2">
      <c r="A485" s="194">
        <v>1300036</v>
      </c>
      <c r="B485" s="199">
        <v>85</v>
      </c>
      <c r="C485" s="196" t="s">
        <v>73</v>
      </c>
      <c r="D485" s="196" t="s">
        <v>92</v>
      </c>
      <c r="E485" s="194">
        <v>6</v>
      </c>
      <c r="F485" s="196" t="s">
        <v>119</v>
      </c>
      <c r="G485" s="196" t="s">
        <v>99</v>
      </c>
      <c r="H485" s="195" t="s">
        <v>159</v>
      </c>
      <c r="I485" s="199"/>
      <c r="J485" s="199"/>
      <c r="K485" s="196" t="s">
        <v>126</v>
      </c>
      <c r="L485" s="196" t="s">
        <v>167</v>
      </c>
      <c r="M485" s="198" t="s">
        <v>165</v>
      </c>
      <c r="N485" s="199">
        <v>1000</v>
      </c>
      <c r="O485" s="199"/>
      <c r="P485" s="199"/>
      <c r="Q485" s="194">
        <v>32389270</v>
      </c>
      <c r="R485" s="194">
        <v>5692335</v>
      </c>
      <c r="S485" s="197">
        <v>45658</v>
      </c>
    </row>
    <row r="486" spans="1:19" x14ac:dyDescent="0.2">
      <c r="A486" s="192">
        <v>1300037</v>
      </c>
      <c r="B486" s="3">
        <v>3.4</v>
      </c>
      <c r="C486" s="13" t="s">
        <v>105</v>
      </c>
      <c r="D486" s="13" t="s">
        <v>161</v>
      </c>
      <c r="E486" s="192">
        <v>5</v>
      </c>
      <c r="F486" s="13"/>
      <c r="H486" t="s">
        <v>159</v>
      </c>
      <c r="I486" s="3"/>
      <c r="J486" s="3"/>
      <c r="K486" s="13" t="s">
        <v>126</v>
      </c>
      <c r="L486" s="13" t="s">
        <v>167</v>
      </c>
      <c r="M486" s="198" t="s">
        <v>165</v>
      </c>
      <c r="N486" s="3"/>
      <c r="O486" s="3"/>
      <c r="P486" s="3"/>
      <c r="Q486" s="192">
        <v>32388944</v>
      </c>
      <c r="R486" s="192">
        <v>5692073</v>
      </c>
      <c r="S486" s="193">
        <v>45658</v>
      </c>
    </row>
    <row r="487" spans="1:19" x14ac:dyDescent="0.2">
      <c r="A487" s="194">
        <v>1300038</v>
      </c>
      <c r="B487" s="199">
        <v>0.7</v>
      </c>
      <c r="C487" s="196" t="s">
        <v>105</v>
      </c>
      <c r="D487" s="196" t="s">
        <v>111</v>
      </c>
      <c r="E487" s="194">
        <v>4</v>
      </c>
      <c r="F487" s="196"/>
      <c r="G487" s="196"/>
      <c r="H487" s="195" t="s">
        <v>159</v>
      </c>
      <c r="I487" s="199"/>
      <c r="J487" s="199"/>
      <c r="K487" s="196" t="s">
        <v>126</v>
      </c>
      <c r="L487" s="196" t="s">
        <v>167</v>
      </c>
      <c r="M487" s="198" t="s">
        <v>165</v>
      </c>
      <c r="N487" s="199"/>
      <c r="O487" s="199"/>
      <c r="P487" s="199"/>
      <c r="Q487" s="194">
        <v>32390744</v>
      </c>
      <c r="R487" s="194">
        <v>5692560</v>
      </c>
      <c r="S487" s="197">
        <v>45658</v>
      </c>
    </row>
    <row r="488" spans="1:19" x14ac:dyDescent="0.2">
      <c r="A488" s="192">
        <v>1300039</v>
      </c>
      <c r="B488" s="3">
        <v>0.8</v>
      </c>
      <c r="C488" s="13" t="s">
        <v>105</v>
      </c>
      <c r="D488" s="13" t="s">
        <v>111</v>
      </c>
      <c r="E488" s="192">
        <v>4</v>
      </c>
      <c r="F488" s="13"/>
      <c r="H488" t="s">
        <v>159</v>
      </c>
      <c r="I488" s="192"/>
      <c r="J488" s="192"/>
      <c r="K488" s="13" t="s">
        <v>126</v>
      </c>
      <c r="L488" s="13" t="s">
        <v>167</v>
      </c>
      <c r="M488" s="198" t="s">
        <v>165</v>
      </c>
      <c r="N488" s="3"/>
      <c r="O488" s="3"/>
      <c r="P488" s="3"/>
      <c r="Q488" s="192">
        <v>32390042</v>
      </c>
      <c r="R488" s="192">
        <v>5694839</v>
      </c>
      <c r="S488" s="193">
        <v>45658</v>
      </c>
    </row>
    <row r="489" spans="1:19" x14ac:dyDescent="0.2">
      <c r="A489" s="194">
        <v>1300040</v>
      </c>
      <c r="B489" s="199">
        <v>3.4</v>
      </c>
      <c r="C489" s="196" t="s">
        <v>105</v>
      </c>
      <c r="D489" s="196" t="s">
        <v>161</v>
      </c>
      <c r="E489" s="194">
        <v>5</v>
      </c>
      <c r="F489" s="196"/>
      <c r="G489" s="196"/>
      <c r="H489" s="195" t="s">
        <v>159</v>
      </c>
      <c r="I489" s="199"/>
      <c r="J489" s="199"/>
      <c r="K489" s="196" t="s">
        <v>126</v>
      </c>
      <c r="L489" s="196" t="s">
        <v>167</v>
      </c>
      <c r="M489" s="198" t="s">
        <v>165</v>
      </c>
      <c r="N489" s="199"/>
      <c r="O489" s="199"/>
      <c r="P489" s="199"/>
      <c r="Q489" s="194">
        <v>32389950</v>
      </c>
      <c r="R489" s="194">
        <v>5694303</v>
      </c>
      <c r="S489" s="197">
        <v>45658</v>
      </c>
    </row>
    <row r="490" spans="1:19" x14ac:dyDescent="0.2">
      <c r="A490" s="192">
        <v>1300041</v>
      </c>
      <c r="B490" s="3">
        <v>85</v>
      </c>
      <c r="C490" s="13" t="s">
        <v>73</v>
      </c>
      <c r="D490" s="13" t="s">
        <v>92</v>
      </c>
      <c r="E490" s="192">
        <v>6</v>
      </c>
      <c r="F490" s="13" t="s">
        <v>119</v>
      </c>
      <c r="G490" s="13" t="s">
        <v>99</v>
      </c>
      <c r="H490" t="s">
        <v>159</v>
      </c>
      <c r="I490" s="3"/>
      <c r="J490" s="3"/>
      <c r="K490" s="13" t="s">
        <v>126</v>
      </c>
      <c r="L490" s="13" t="s">
        <v>167</v>
      </c>
      <c r="M490" s="198" t="s">
        <v>165</v>
      </c>
      <c r="N490" s="3">
        <v>1000</v>
      </c>
      <c r="O490" s="3"/>
      <c r="P490" s="3"/>
      <c r="Q490" s="192">
        <v>32389720</v>
      </c>
      <c r="R490" s="192">
        <v>5694062</v>
      </c>
      <c r="S490" s="193">
        <v>45658</v>
      </c>
    </row>
    <row r="491" spans="1:19" x14ac:dyDescent="0.2">
      <c r="A491" s="194">
        <v>1300042</v>
      </c>
      <c r="B491" s="199">
        <v>80</v>
      </c>
      <c r="C491" s="196" t="s">
        <v>73</v>
      </c>
      <c r="D491" s="196" t="s">
        <v>96</v>
      </c>
      <c r="E491" s="194">
        <v>3</v>
      </c>
      <c r="F491" s="196"/>
      <c r="G491" s="196"/>
      <c r="H491" s="195" t="s">
        <v>159</v>
      </c>
      <c r="I491" s="199"/>
      <c r="J491" s="199"/>
      <c r="K491" s="196" t="s">
        <v>126</v>
      </c>
      <c r="L491" s="196" t="s">
        <v>167</v>
      </c>
      <c r="M491" s="198" t="s">
        <v>165</v>
      </c>
      <c r="N491" s="199">
        <v>7500</v>
      </c>
      <c r="O491" s="199"/>
      <c r="P491" s="199"/>
      <c r="Q491" s="194">
        <v>32389455</v>
      </c>
      <c r="R491" s="194">
        <v>5692638</v>
      </c>
      <c r="S491" s="197">
        <v>45658</v>
      </c>
    </row>
    <row r="492" spans="1:19" x14ac:dyDescent="0.2">
      <c r="A492" s="192">
        <v>1300043</v>
      </c>
      <c r="B492" s="3">
        <v>220</v>
      </c>
      <c r="C492" s="13" t="s">
        <v>73</v>
      </c>
      <c r="D492" s="13" t="s">
        <v>92</v>
      </c>
      <c r="E492" s="192">
        <v>1</v>
      </c>
      <c r="F492" s="13"/>
      <c r="G492" s="13" t="s">
        <v>99</v>
      </c>
      <c r="H492">
        <v>0.7</v>
      </c>
      <c r="I492" s="192">
        <v>25</v>
      </c>
      <c r="J492" s="192">
        <v>18</v>
      </c>
      <c r="K492" s="13" t="s">
        <v>126</v>
      </c>
      <c r="L492" s="13" t="s">
        <v>167</v>
      </c>
      <c r="M492" s="198" t="s">
        <v>165</v>
      </c>
      <c r="N492" s="3">
        <v>500</v>
      </c>
      <c r="O492" s="3"/>
      <c r="P492" s="3"/>
      <c r="Q492" s="192">
        <v>32391626</v>
      </c>
      <c r="R492" s="192">
        <v>5693408</v>
      </c>
      <c r="S492" s="193">
        <v>45658</v>
      </c>
    </row>
    <row r="493" spans="1:19" x14ac:dyDescent="0.2">
      <c r="A493" s="194">
        <v>1300044</v>
      </c>
      <c r="B493" s="199">
        <v>85</v>
      </c>
      <c r="C493" s="196" t="s">
        <v>73</v>
      </c>
      <c r="D493" s="196" t="s">
        <v>92</v>
      </c>
      <c r="E493" s="194">
        <v>6</v>
      </c>
      <c r="F493" s="196" t="s">
        <v>119</v>
      </c>
      <c r="G493" s="196" t="s">
        <v>99</v>
      </c>
      <c r="H493" s="195" t="s">
        <v>159</v>
      </c>
      <c r="I493" s="199"/>
      <c r="J493" s="199"/>
      <c r="K493" s="196" t="s">
        <v>126</v>
      </c>
      <c r="L493" s="196" t="s">
        <v>167</v>
      </c>
      <c r="M493" s="198" t="s">
        <v>165</v>
      </c>
      <c r="N493" s="199">
        <v>1000</v>
      </c>
      <c r="O493" s="199"/>
      <c r="P493" s="199"/>
      <c r="Q493" s="194">
        <v>32389549</v>
      </c>
      <c r="R493" s="194">
        <v>5693255</v>
      </c>
      <c r="S493" s="197">
        <v>45658</v>
      </c>
    </row>
    <row r="494" spans="1:19" x14ac:dyDescent="0.2">
      <c r="A494" s="192">
        <v>1300045</v>
      </c>
      <c r="B494" s="3">
        <v>40</v>
      </c>
      <c r="C494" s="13" t="s">
        <v>93</v>
      </c>
      <c r="D494" s="13" t="s">
        <v>94</v>
      </c>
      <c r="E494" s="192">
        <v>7</v>
      </c>
      <c r="F494" s="13"/>
      <c r="H494" t="s">
        <v>159</v>
      </c>
      <c r="I494" s="3"/>
      <c r="J494" s="3"/>
      <c r="K494" s="13" t="s">
        <v>126</v>
      </c>
      <c r="L494" s="13" t="s">
        <v>167</v>
      </c>
      <c r="M494" s="198" t="s">
        <v>165</v>
      </c>
      <c r="N494" s="3"/>
      <c r="O494" s="3"/>
      <c r="P494" s="3"/>
      <c r="Q494" s="192">
        <v>32390336</v>
      </c>
      <c r="R494" s="192">
        <v>5692945</v>
      </c>
      <c r="S494" s="193">
        <v>45658</v>
      </c>
    </row>
    <row r="495" spans="1:19" x14ac:dyDescent="0.2">
      <c r="A495" s="194">
        <v>1300046</v>
      </c>
      <c r="B495" s="199">
        <v>10</v>
      </c>
      <c r="C495" s="196" t="s">
        <v>93</v>
      </c>
      <c r="D495" s="196" t="s">
        <v>94</v>
      </c>
      <c r="E495" s="194">
        <v>7</v>
      </c>
      <c r="F495" s="196"/>
      <c r="G495" s="196"/>
      <c r="H495" s="195" t="s">
        <v>159</v>
      </c>
      <c r="I495" s="194"/>
      <c r="J495" s="194"/>
      <c r="K495" s="196" t="s">
        <v>126</v>
      </c>
      <c r="L495" s="196" t="s">
        <v>167</v>
      </c>
      <c r="M495" s="198" t="s">
        <v>165</v>
      </c>
      <c r="N495" s="199"/>
      <c r="O495" s="199"/>
      <c r="P495" s="199"/>
      <c r="Q495" s="194">
        <v>32390769</v>
      </c>
      <c r="R495" s="194">
        <v>5693141</v>
      </c>
      <c r="S495" s="197">
        <v>45658</v>
      </c>
    </row>
    <row r="496" spans="1:19" x14ac:dyDescent="0.2">
      <c r="A496" s="192">
        <v>1400001</v>
      </c>
      <c r="B496" s="3">
        <v>50</v>
      </c>
      <c r="C496" s="13" t="s">
        <v>73</v>
      </c>
      <c r="D496" s="13" t="s">
        <v>96</v>
      </c>
      <c r="E496" s="192">
        <v>3</v>
      </c>
      <c r="F496" s="13"/>
      <c r="H496" t="s">
        <v>159</v>
      </c>
      <c r="I496" s="3"/>
      <c r="J496" s="192"/>
      <c r="K496" s="13" t="s">
        <v>130</v>
      </c>
      <c r="L496" s="13" t="s">
        <v>167</v>
      </c>
      <c r="M496" s="198" t="s">
        <v>165</v>
      </c>
      <c r="N496" s="3">
        <v>50000</v>
      </c>
      <c r="O496" s="3"/>
      <c r="P496" s="3"/>
      <c r="Q496" s="192">
        <v>32394797</v>
      </c>
      <c r="R496" s="192">
        <v>5696721</v>
      </c>
      <c r="S496" s="193">
        <v>45658</v>
      </c>
    </row>
    <row r="497" spans="1:19" x14ac:dyDescent="0.2">
      <c r="A497" s="194">
        <v>1400002</v>
      </c>
      <c r="B497" s="199">
        <v>115</v>
      </c>
      <c r="C497" s="196" t="s">
        <v>73</v>
      </c>
      <c r="D497" s="196" t="s">
        <v>96</v>
      </c>
      <c r="E497" s="194">
        <v>3</v>
      </c>
      <c r="F497" s="196"/>
      <c r="G497" s="196"/>
      <c r="H497" s="195" t="s">
        <v>159</v>
      </c>
      <c r="I497" s="199"/>
      <c r="J497" s="194"/>
      <c r="K497" s="196" t="s">
        <v>130</v>
      </c>
      <c r="L497" s="196" t="s">
        <v>167</v>
      </c>
      <c r="M497" s="198" t="s">
        <v>165</v>
      </c>
      <c r="N497" s="199">
        <v>7000</v>
      </c>
      <c r="O497" s="199"/>
      <c r="P497" s="199"/>
      <c r="Q497" s="194">
        <v>32393968</v>
      </c>
      <c r="R497" s="194">
        <v>5696519</v>
      </c>
      <c r="S497" s="197">
        <v>45658</v>
      </c>
    </row>
    <row r="498" spans="1:19" x14ac:dyDescent="0.2">
      <c r="A498" s="192">
        <v>1400003</v>
      </c>
      <c r="B498" s="3">
        <v>155</v>
      </c>
      <c r="C498" s="13" t="s">
        <v>73</v>
      </c>
      <c r="D498" s="13" t="s">
        <v>92</v>
      </c>
      <c r="E498" s="192">
        <v>2</v>
      </c>
      <c r="F498" s="13"/>
      <c r="G498" s="13" t="s">
        <v>99</v>
      </c>
      <c r="H498">
        <v>0.6</v>
      </c>
      <c r="I498" s="3">
        <v>30</v>
      </c>
      <c r="J498" s="192">
        <v>18</v>
      </c>
      <c r="K498" s="13" t="s">
        <v>130</v>
      </c>
      <c r="L498" s="13" t="s">
        <v>167</v>
      </c>
      <c r="M498" s="198" t="s">
        <v>165</v>
      </c>
      <c r="N498" s="3">
        <v>600</v>
      </c>
      <c r="O498" s="3"/>
      <c r="P498" s="3"/>
      <c r="Q498" s="192">
        <v>32394162</v>
      </c>
      <c r="R498" s="192">
        <v>5696558</v>
      </c>
      <c r="S498" s="193">
        <v>45658</v>
      </c>
    </row>
    <row r="499" spans="1:19" x14ac:dyDescent="0.2">
      <c r="A499" s="194">
        <v>1400004</v>
      </c>
      <c r="B499" s="199">
        <v>100</v>
      </c>
      <c r="C499" s="196" t="s">
        <v>73</v>
      </c>
      <c r="D499" s="196" t="s">
        <v>96</v>
      </c>
      <c r="E499" s="194">
        <v>3</v>
      </c>
      <c r="F499" s="196"/>
      <c r="G499" s="196"/>
      <c r="H499" s="195" t="s">
        <v>159</v>
      </c>
      <c r="I499" s="199"/>
      <c r="J499" s="199"/>
      <c r="K499" s="196" t="s">
        <v>130</v>
      </c>
      <c r="L499" s="196" t="s">
        <v>167</v>
      </c>
      <c r="M499" s="198" t="s">
        <v>165</v>
      </c>
      <c r="N499" s="199">
        <v>10000</v>
      </c>
      <c r="O499" s="199"/>
      <c r="P499" s="199"/>
      <c r="Q499" s="194">
        <v>32393981</v>
      </c>
      <c r="R499" s="194">
        <v>5696079</v>
      </c>
      <c r="S499" s="197">
        <v>45658</v>
      </c>
    </row>
    <row r="500" spans="1:19" x14ac:dyDescent="0.2">
      <c r="A500" s="192">
        <v>1400005</v>
      </c>
      <c r="B500" s="3">
        <v>55</v>
      </c>
      <c r="C500" s="13" t="s">
        <v>73</v>
      </c>
      <c r="D500" s="13" t="s">
        <v>96</v>
      </c>
      <c r="E500" s="192">
        <v>3</v>
      </c>
      <c r="F500" s="13"/>
      <c r="H500" t="s">
        <v>159</v>
      </c>
      <c r="I500" s="3"/>
      <c r="J500" s="192"/>
      <c r="K500" s="13" t="s">
        <v>130</v>
      </c>
      <c r="L500" s="13" t="s">
        <v>167</v>
      </c>
      <c r="M500" s="198" t="s">
        <v>165</v>
      </c>
      <c r="N500" s="3">
        <v>10000</v>
      </c>
      <c r="O500" s="3"/>
      <c r="P500" s="3"/>
      <c r="Q500" s="192">
        <v>32393035</v>
      </c>
      <c r="R500" s="192">
        <v>5695474</v>
      </c>
      <c r="S500" s="193">
        <v>45658</v>
      </c>
    </row>
    <row r="501" spans="1:19" x14ac:dyDescent="0.2">
      <c r="A501" s="194">
        <v>1400006</v>
      </c>
      <c r="B501" s="199">
        <v>150</v>
      </c>
      <c r="C501" s="196" t="s">
        <v>73</v>
      </c>
      <c r="D501" s="196" t="s">
        <v>92</v>
      </c>
      <c r="E501" s="194">
        <v>1</v>
      </c>
      <c r="F501" s="196"/>
      <c r="G501" s="196" t="s">
        <v>107</v>
      </c>
      <c r="H501" s="195">
        <v>0.3</v>
      </c>
      <c r="I501" s="199">
        <v>25</v>
      </c>
      <c r="J501" s="194">
        <v>21</v>
      </c>
      <c r="K501" s="196" t="s">
        <v>130</v>
      </c>
      <c r="L501" s="196" t="s">
        <v>167</v>
      </c>
      <c r="M501" s="198" t="s">
        <v>165</v>
      </c>
      <c r="N501" s="199">
        <v>600</v>
      </c>
      <c r="O501" s="199"/>
      <c r="P501" s="199"/>
      <c r="Q501" s="194">
        <v>32393331</v>
      </c>
      <c r="R501" s="194">
        <v>5695597</v>
      </c>
      <c r="S501" s="197">
        <v>45658</v>
      </c>
    </row>
    <row r="502" spans="1:19" x14ac:dyDescent="0.2">
      <c r="A502" s="192">
        <v>1400007</v>
      </c>
      <c r="B502" s="3">
        <v>160</v>
      </c>
      <c r="C502" s="13" t="s">
        <v>73</v>
      </c>
      <c r="D502" s="13" t="s">
        <v>92</v>
      </c>
      <c r="E502" s="192">
        <v>2</v>
      </c>
      <c r="F502" s="13"/>
      <c r="G502" s="13" t="s">
        <v>100</v>
      </c>
      <c r="H502">
        <v>0.6</v>
      </c>
      <c r="I502" s="3"/>
      <c r="J502" s="192">
        <v>21</v>
      </c>
      <c r="K502" s="13" t="s">
        <v>130</v>
      </c>
      <c r="L502" s="13" t="s">
        <v>167</v>
      </c>
      <c r="M502" s="198" t="s">
        <v>165</v>
      </c>
      <c r="N502" s="3"/>
      <c r="O502" s="3"/>
      <c r="P502" s="3"/>
      <c r="Q502" s="192">
        <v>32393429</v>
      </c>
      <c r="R502" s="192">
        <v>5695490</v>
      </c>
      <c r="S502" s="193">
        <v>45658</v>
      </c>
    </row>
    <row r="503" spans="1:19" x14ac:dyDescent="0.2">
      <c r="A503" s="194">
        <v>1400008</v>
      </c>
      <c r="B503" s="199">
        <v>165</v>
      </c>
      <c r="C503" s="196" t="s">
        <v>73</v>
      </c>
      <c r="D503" s="196" t="s">
        <v>92</v>
      </c>
      <c r="E503" s="194">
        <v>2</v>
      </c>
      <c r="F503" s="196"/>
      <c r="G503" s="196" t="s">
        <v>114</v>
      </c>
      <c r="H503" s="195">
        <v>1</v>
      </c>
      <c r="I503" s="199"/>
      <c r="J503" s="194">
        <v>20</v>
      </c>
      <c r="K503" s="196" t="s">
        <v>130</v>
      </c>
      <c r="L503" s="196" t="s">
        <v>167</v>
      </c>
      <c r="M503" s="198" t="s">
        <v>165</v>
      </c>
      <c r="N503" s="199"/>
      <c r="O503" s="199"/>
      <c r="P503" s="199"/>
      <c r="Q503" s="194">
        <v>32393297</v>
      </c>
      <c r="R503" s="194">
        <v>5695447</v>
      </c>
      <c r="S503" s="197">
        <v>45658</v>
      </c>
    </row>
    <row r="504" spans="1:19" x14ac:dyDescent="0.2">
      <c r="A504" s="192">
        <v>1400009</v>
      </c>
      <c r="B504" s="3">
        <v>150</v>
      </c>
      <c r="C504" s="13" t="s">
        <v>73</v>
      </c>
      <c r="D504" s="13" t="s">
        <v>92</v>
      </c>
      <c r="E504" s="192">
        <v>2</v>
      </c>
      <c r="F504" s="13"/>
      <c r="G504" s="13" t="s">
        <v>104</v>
      </c>
      <c r="H504">
        <v>0.7</v>
      </c>
      <c r="I504" s="192"/>
      <c r="J504" s="192">
        <v>20</v>
      </c>
      <c r="K504" s="13" t="s">
        <v>130</v>
      </c>
      <c r="L504" s="13" t="s">
        <v>167</v>
      </c>
      <c r="M504" s="198" t="s">
        <v>165</v>
      </c>
      <c r="N504" s="3"/>
      <c r="O504" s="3"/>
      <c r="P504" s="3"/>
      <c r="Q504" s="192">
        <v>32393363</v>
      </c>
      <c r="R504" s="192">
        <v>5695236</v>
      </c>
      <c r="S504" s="193">
        <v>45658</v>
      </c>
    </row>
    <row r="505" spans="1:19" x14ac:dyDescent="0.2">
      <c r="A505" s="194">
        <v>1400010</v>
      </c>
      <c r="B505" s="199">
        <v>3.4</v>
      </c>
      <c r="C505" s="196" t="s">
        <v>105</v>
      </c>
      <c r="D505" s="196" t="s">
        <v>161</v>
      </c>
      <c r="E505" s="194">
        <v>5</v>
      </c>
      <c r="F505" s="196"/>
      <c r="G505" s="196"/>
      <c r="H505" s="195" t="s">
        <v>159</v>
      </c>
      <c r="I505" s="199"/>
      <c r="J505" s="194"/>
      <c r="K505" s="196" t="s">
        <v>130</v>
      </c>
      <c r="L505" s="196" t="s">
        <v>167</v>
      </c>
      <c r="M505" s="198" t="s">
        <v>165</v>
      </c>
      <c r="N505" s="199"/>
      <c r="O505" s="199"/>
      <c r="P505" s="199"/>
      <c r="Q505" s="194">
        <v>32393445</v>
      </c>
      <c r="R505" s="194">
        <v>5696173</v>
      </c>
      <c r="S505" s="197">
        <v>45658</v>
      </c>
    </row>
    <row r="506" spans="1:19" x14ac:dyDescent="0.2">
      <c r="A506" s="192">
        <v>1400011</v>
      </c>
      <c r="B506" s="3">
        <v>140</v>
      </c>
      <c r="C506" s="13" t="s">
        <v>73</v>
      </c>
      <c r="D506" s="13" t="s">
        <v>92</v>
      </c>
      <c r="E506" s="192">
        <v>2</v>
      </c>
      <c r="F506" s="13"/>
      <c r="G506" s="13" t="s">
        <v>80</v>
      </c>
      <c r="H506">
        <v>1.3</v>
      </c>
      <c r="I506" s="3"/>
      <c r="J506" s="192">
        <v>17</v>
      </c>
      <c r="K506" s="13" t="s">
        <v>130</v>
      </c>
      <c r="L506" s="13" t="s">
        <v>167</v>
      </c>
      <c r="M506" s="198" t="s">
        <v>165</v>
      </c>
      <c r="N506" s="3"/>
      <c r="O506" s="3"/>
      <c r="P506" s="3"/>
      <c r="Q506" s="192">
        <v>32393576</v>
      </c>
      <c r="R506" s="192">
        <v>5695260</v>
      </c>
      <c r="S506" s="193">
        <v>45658</v>
      </c>
    </row>
    <row r="507" spans="1:19" x14ac:dyDescent="0.2">
      <c r="A507" s="194">
        <v>1400012</v>
      </c>
      <c r="B507" s="199">
        <v>120</v>
      </c>
      <c r="C507" s="196" t="s">
        <v>73</v>
      </c>
      <c r="D507" s="196" t="s">
        <v>92</v>
      </c>
      <c r="E507" s="194">
        <v>2</v>
      </c>
      <c r="F507" s="196"/>
      <c r="G507" s="196" t="s">
        <v>114</v>
      </c>
      <c r="H507" s="195">
        <v>1</v>
      </c>
      <c r="I507" s="199"/>
      <c r="J507" s="194">
        <v>16</v>
      </c>
      <c r="K507" s="196" t="s">
        <v>130</v>
      </c>
      <c r="L507" s="196" t="s">
        <v>167</v>
      </c>
      <c r="M507" s="198" t="s">
        <v>165</v>
      </c>
      <c r="N507" s="199"/>
      <c r="O507" s="199"/>
      <c r="P507" s="199"/>
      <c r="Q507" s="194">
        <v>32393743</v>
      </c>
      <c r="R507" s="194">
        <v>5695525</v>
      </c>
      <c r="S507" s="197">
        <v>45658</v>
      </c>
    </row>
    <row r="508" spans="1:19" x14ac:dyDescent="0.2">
      <c r="A508" s="192">
        <v>1400013</v>
      </c>
      <c r="B508" s="3">
        <v>110</v>
      </c>
      <c r="C508" s="13" t="s">
        <v>73</v>
      </c>
      <c r="D508" s="13" t="s">
        <v>79</v>
      </c>
      <c r="E508" s="192">
        <v>2</v>
      </c>
      <c r="F508" s="13"/>
      <c r="G508" s="13" t="s">
        <v>84</v>
      </c>
      <c r="H508">
        <v>0.6</v>
      </c>
      <c r="I508" s="192"/>
      <c r="J508" s="192">
        <v>15</v>
      </c>
      <c r="K508" s="13" t="s">
        <v>130</v>
      </c>
      <c r="L508" s="13" t="s">
        <v>167</v>
      </c>
      <c r="M508" s="198" t="s">
        <v>165</v>
      </c>
      <c r="N508" s="3"/>
      <c r="O508" s="3"/>
      <c r="P508" s="3"/>
      <c r="Q508" s="192">
        <v>32393804</v>
      </c>
      <c r="R508" s="192">
        <v>5695680</v>
      </c>
      <c r="S508" s="193">
        <v>45658</v>
      </c>
    </row>
    <row r="509" spans="1:19" x14ac:dyDescent="0.2">
      <c r="A509" s="194">
        <v>1400014</v>
      </c>
      <c r="B509" s="199">
        <v>120</v>
      </c>
      <c r="C509" s="196" t="s">
        <v>73</v>
      </c>
      <c r="D509" s="196" t="s">
        <v>92</v>
      </c>
      <c r="E509" s="194">
        <v>2</v>
      </c>
      <c r="F509" s="196"/>
      <c r="G509" s="196" t="s">
        <v>90</v>
      </c>
      <c r="H509" s="195">
        <v>0.7</v>
      </c>
      <c r="I509" s="199"/>
      <c r="J509" s="199">
        <v>18</v>
      </c>
      <c r="K509" s="196" t="s">
        <v>130</v>
      </c>
      <c r="L509" s="196" t="s">
        <v>167</v>
      </c>
      <c r="M509" s="198" t="s">
        <v>165</v>
      </c>
      <c r="N509" s="199"/>
      <c r="O509" s="199"/>
      <c r="P509" s="199"/>
      <c r="Q509" s="194">
        <v>32393957</v>
      </c>
      <c r="R509" s="194">
        <v>5695585</v>
      </c>
      <c r="S509" s="197">
        <v>45658</v>
      </c>
    </row>
    <row r="510" spans="1:19" x14ac:dyDescent="0.2">
      <c r="A510" s="192">
        <v>1400015</v>
      </c>
      <c r="B510" s="3">
        <v>150</v>
      </c>
      <c r="C510" s="13" t="s">
        <v>73</v>
      </c>
      <c r="D510" s="13" t="s">
        <v>92</v>
      </c>
      <c r="E510" s="192">
        <v>1</v>
      </c>
      <c r="F510" s="13"/>
      <c r="G510" s="13" t="s">
        <v>102</v>
      </c>
      <c r="H510">
        <v>1</v>
      </c>
      <c r="I510" s="192">
        <v>25</v>
      </c>
      <c r="J510" s="192">
        <v>19</v>
      </c>
      <c r="K510" s="13" t="s">
        <v>130</v>
      </c>
      <c r="L510" s="13" t="s">
        <v>167</v>
      </c>
      <c r="M510" s="198" t="s">
        <v>165</v>
      </c>
      <c r="N510" s="3">
        <v>400</v>
      </c>
      <c r="O510" s="3"/>
      <c r="P510" s="3"/>
      <c r="Q510" s="192">
        <v>32394133</v>
      </c>
      <c r="R510" s="192">
        <v>5695775</v>
      </c>
      <c r="S510" s="193">
        <v>45658</v>
      </c>
    </row>
    <row r="511" spans="1:19" x14ac:dyDescent="0.2">
      <c r="A511" s="194">
        <v>1400016</v>
      </c>
      <c r="B511" s="199">
        <v>120</v>
      </c>
      <c r="C511" s="196" t="s">
        <v>73</v>
      </c>
      <c r="D511" s="196" t="s">
        <v>92</v>
      </c>
      <c r="E511" s="194">
        <v>2</v>
      </c>
      <c r="F511" s="196"/>
      <c r="G511" s="196" t="s">
        <v>114</v>
      </c>
      <c r="H511" s="195">
        <v>1.4</v>
      </c>
      <c r="I511" s="199"/>
      <c r="J511" s="194">
        <v>11</v>
      </c>
      <c r="K511" s="196" t="s">
        <v>130</v>
      </c>
      <c r="L511" s="196" t="s">
        <v>167</v>
      </c>
      <c r="M511" s="198" t="s">
        <v>165</v>
      </c>
      <c r="N511" s="199"/>
      <c r="O511" s="199"/>
      <c r="P511" s="199"/>
      <c r="Q511" s="194">
        <v>32394393</v>
      </c>
      <c r="R511" s="194">
        <v>5695942</v>
      </c>
      <c r="S511" s="197">
        <v>45658</v>
      </c>
    </row>
    <row r="512" spans="1:19" x14ac:dyDescent="0.2">
      <c r="A512" s="192">
        <v>1400017</v>
      </c>
      <c r="B512" s="3">
        <v>130</v>
      </c>
      <c r="C512" s="13" t="s">
        <v>73</v>
      </c>
      <c r="D512" s="13" t="s">
        <v>79</v>
      </c>
      <c r="E512" s="192">
        <v>2</v>
      </c>
      <c r="F512" s="13"/>
      <c r="G512" s="13" t="s">
        <v>91</v>
      </c>
      <c r="H512">
        <v>0.8</v>
      </c>
      <c r="I512" s="3"/>
      <c r="J512" s="3">
        <v>13</v>
      </c>
      <c r="K512" s="13" t="s">
        <v>130</v>
      </c>
      <c r="L512" s="13" t="s">
        <v>167</v>
      </c>
      <c r="M512" s="198" t="s">
        <v>165</v>
      </c>
      <c r="N512" s="3"/>
      <c r="O512" s="3"/>
      <c r="P512" s="3"/>
      <c r="Q512" s="192">
        <v>32394273</v>
      </c>
      <c r="R512" s="192">
        <v>5695698</v>
      </c>
      <c r="S512" s="193">
        <v>45658</v>
      </c>
    </row>
    <row r="513" spans="1:19" x14ac:dyDescent="0.2">
      <c r="A513" s="194">
        <v>1400018</v>
      </c>
      <c r="B513" s="199">
        <v>140</v>
      </c>
      <c r="C513" s="196" t="s">
        <v>73</v>
      </c>
      <c r="D513" s="196" t="s">
        <v>92</v>
      </c>
      <c r="E513" s="194">
        <v>2</v>
      </c>
      <c r="F513" s="196"/>
      <c r="G513" s="196" t="s">
        <v>81</v>
      </c>
      <c r="H513" s="195">
        <v>0.9</v>
      </c>
      <c r="I513" s="199"/>
      <c r="J513" s="194">
        <v>18</v>
      </c>
      <c r="K513" s="196" t="s">
        <v>130</v>
      </c>
      <c r="L513" s="196" t="s">
        <v>167</v>
      </c>
      <c r="M513" s="198" t="s">
        <v>165</v>
      </c>
      <c r="N513" s="199"/>
      <c r="O513" s="199"/>
      <c r="P513" s="199"/>
      <c r="Q513" s="194">
        <v>32394431</v>
      </c>
      <c r="R513" s="194">
        <v>5695671</v>
      </c>
      <c r="S513" s="197">
        <v>45658</v>
      </c>
    </row>
    <row r="514" spans="1:19" x14ac:dyDescent="0.2">
      <c r="A514" s="192">
        <v>1400019</v>
      </c>
      <c r="B514" s="3">
        <v>275</v>
      </c>
      <c r="C514" s="13" t="s">
        <v>73</v>
      </c>
      <c r="D514" s="13" t="s">
        <v>92</v>
      </c>
      <c r="E514" s="192">
        <v>1</v>
      </c>
      <c r="F514" s="13"/>
      <c r="G514" s="13" t="s">
        <v>100</v>
      </c>
      <c r="H514">
        <v>1.5</v>
      </c>
      <c r="I514" s="3">
        <v>15</v>
      </c>
      <c r="J514" s="192">
        <v>13</v>
      </c>
      <c r="K514" s="13" t="s">
        <v>130</v>
      </c>
      <c r="L514" s="13" t="s">
        <v>167</v>
      </c>
      <c r="M514" s="198" t="s">
        <v>165</v>
      </c>
      <c r="N514" s="3">
        <v>150</v>
      </c>
      <c r="O514" s="3"/>
      <c r="P514" s="3"/>
      <c r="Q514" s="192">
        <v>32394531</v>
      </c>
      <c r="R514" s="192">
        <v>5695761</v>
      </c>
      <c r="S514" s="193">
        <v>45658</v>
      </c>
    </row>
    <row r="515" spans="1:19" x14ac:dyDescent="0.2">
      <c r="A515" s="194">
        <v>1400020</v>
      </c>
      <c r="B515" s="199">
        <v>65</v>
      </c>
      <c r="C515" s="196" t="s">
        <v>73</v>
      </c>
      <c r="D515" s="196" t="s">
        <v>96</v>
      </c>
      <c r="E515" s="194">
        <v>3</v>
      </c>
      <c r="F515" s="196"/>
      <c r="G515" s="196"/>
      <c r="H515" s="195" t="s">
        <v>159</v>
      </c>
      <c r="I515" s="194"/>
      <c r="J515" s="194"/>
      <c r="K515" s="196" t="s">
        <v>130</v>
      </c>
      <c r="L515" s="196" t="s">
        <v>167</v>
      </c>
      <c r="M515" s="198" t="s">
        <v>165</v>
      </c>
      <c r="N515" s="199">
        <v>2500</v>
      </c>
      <c r="O515" s="199"/>
      <c r="P515" s="199"/>
      <c r="Q515" s="194">
        <v>32394618</v>
      </c>
      <c r="R515" s="194">
        <v>5695578</v>
      </c>
      <c r="S515" s="197">
        <v>45658</v>
      </c>
    </row>
    <row r="516" spans="1:19" x14ac:dyDescent="0.2">
      <c r="A516" s="192">
        <v>1400021</v>
      </c>
      <c r="B516" s="3">
        <v>195</v>
      </c>
      <c r="C516" s="13" t="s">
        <v>73</v>
      </c>
      <c r="D516" s="13" t="s">
        <v>92</v>
      </c>
      <c r="E516" s="192">
        <v>1</v>
      </c>
      <c r="F516" s="13"/>
      <c r="G516" s="13" t="s">
        <v>99</v>
      </c>
      <c r="H516">
        <v>0.8</v>
      </c>
      <c r="I516" s="3">
        <v>25</v>
      </c>
      <c r="J516" s="192">
        <v>16</v>
      </c>
      <c r="K516" s="13" t="s">
        <v>130</v>
      </c>
      <c r="L516" s="13" t="s">
        <v>167</v>
      </c>
      <c r="M516" s="198" t="s">
        <v>165</v>
      </c>
      <c r="N516" s="3">
        <v>300</v>
      </c>
      <c r="O516" s="3"/>
      <c r="P516" s="3"/>
      <c r="Q516" s="192">
        <v>32394510</v>
      </c>
      <c r="R516" s="192">
        <v>5695395</v>
      </c>
      <c r="S516" s="193">
        <v>45658</v>
      </c>
    </row>
    <row r="517" spans="1:19" x14ac:dyDescent="0.2">
      <c r="A517" s="194">
        <v>1400022</v>
      </c>
      <c r="B517" s="199">
        <v>155</v>
      </c>
      <c r="C517" s="196" t="s">
        <v>73</v>
      </c>
      <c r="D517" s="196" t="s">
        <v>92</v>
      </c>
      <c r="E517" s="194">
        <v>2</v>
      </c>
      <c r="F517" s="196"/>
      <c r="G517" s="196" t="s">
        <v>82</v>
      </c>
      <c r="H517" s="195">
        <v>0.8</v>
      </c>
      <c r="I517" s="194"/>
      <c r="J517" s="194">
        <v>20</v>
      </c>
      <c r="K517" s="196" t="s">
        <v>130</v>
      </c>
      <c r="L517" s="196" t="s">
        <v>167</v>
      </c>
      <c r="M517" s="198" t="s">
        <v>165</v>
      </c>
      <c r="N517" s="199"/>
      <c r="O517" s="199"/>
      <c r="P517" s="199"/>
      <c r="Q517" s="194">
        <v>32394309</v>
      </c>
      <c r="R517" s="194">
        <v>5695376</v>
      </c>
      <c r="S517" s="197">
        <v>45658</v>
      </c>
    </row>
    <row r="518" spans="1:19" x14ac:dyDescent="0.2">
      <c r="A518" s="192">
        <v>1400023</v>
      </c>
      <c r="B518" s="3">
        <v>180</v>
      </c>
      <c r="C518" s="13" t="s">
        <v>73</v>
      </c>
      <c r="D518" s="13" t="s">
        <v>79</v>
      </c>
      <c r="E518" s="192">
        <v>3</v>
      </c>
      <c r="F518" s="13"/>
      <c r="G518" s="13" t="s">
        <v>107</v>
      </c>
      <c r="H518" t="s">
        <v>159</v>
      </c>
      <c r="I518" s="3"/>
      <c r="J518" s="192"/>
      <c r="K518" s="13" t="s">
        <v>130</v>
      </c>
      <c r="L518" s="13" t="s">
        <v>167</v>
      </c>
      <c r="M518" s="198" t="s">
        <v>165</v>
      </c>
      <c r="N518" s="3">
        <v>25000</v>
      </c>
      <c r="O518" s="3"/>
      <c r="P518" s="3"/>
      <c r="Q518" s="192">
        <v>32393921</v>
      </c>
      <c r="R518" s="192">
        <v>5695304</v>
      </c>
      <c r="S518" s="193">
        <v>45658</v>
      </c>
    </row>
    <row r="519" spans="1:19" x14ac:dyDescent="0.2">
      <c r="A519" s="194">
        <v>1400024</v>
      </c>
      <c r="B519" s="199">
        <v>160</v>
      </c>
      <c r="C519" s="196" t="s">
        <v>73</v>
      </c>
      <c r="D519" s="196" t="s">
        <v>79</v>
      </c>
      <c r="E519" s="194">
        <v>2</v>
      </c>
      <c r="F519" s="196"/>
      <c r="G519" s="196" t="s">
        <v>108</v>
      </c>
      <c r="H519" s="195">
        <v>0.8</v>
      </c>
      <c r="I519" s="199"/>
      <c r="J519" s="194">
        <v>16</v>
      </c>
      <c r="K519" s="196" t="s">
        <v>130</v>
      </c>
      <c r="L519" s="196" t="s">
        <v>167</v>
      </c>
      <c r="M519" s="198" t="s">
        <v>165</v>
      </c>
      <c r="N519" s="199"/>
      <c r="O519" s="199"/>
      <c r="P519" s="199"/>
      <c r="Q519" s="194">
        <v>32393992</v>
      </c>
      <c r="R519" s="194">
        <v>5695456</v>
      </c>
      <c r="S519" s="197">
        <v>45658</v>
      </c>
    </row>
    <row r="520" spans="1:19" x14ac:dyDescent="0.2">
      <c r="A520" s="192">
        <v>1400025</v>
      </c>
      <c r="B520" s="3">
        <v>145</v>
      </c>
      <c r="C520" s="13" t="s">
        <v>73</v>
      </c>
      <c r="D520" s="13" t="s">
        <v>92</v>
      </c>
      <c r="E520" s="192">
        <v>2</v>
      </c>
      <c r="F520" s="13"/>
      <c r="G520" s="13" t="s">
        <v>114</v>
      </c>
      <c r="H520">
        <v>1.2</v>
      </c>
      <c r="I520" s="192"/>
      <c r="J520" s="192">
        <v>20</v>
      </c>
      <c r="K520" s="13" t="s">
        <v>130</v>
      </c>
      <c r="L520" s="13" t="s">
        <v>167</v>
      </c>
      <c r="M520" s="198" t="s">
        <v>165</v>
      </c>
      <c r="N520" s="3"/>
      <c r="O520" s="3"/>
      <c r="P520" s="3"/>
      <c r="Q520" s="192">
        <v>32393970</v>
      </c>
      <c r="R520" s="192">
        <v>5695121</v>
      </c>
      <c r="S520" s="193">
        <v>45658</v>
      </c>
    </row>
    <row r="521" spans="1:19" x14ac:dyDescent="0.2">
      <c r="A521" s="194">
        <v>1400026</v>
      </c>
      <c r="B521" s="199">
        <v>175</v>
      </c>
      <c r="C521" s="196" t="s">
        <v>73</v>
      </c>
      <c r="D521" s="196" t="s">
        <v>92</v>
      </c>
      <c r="E521" s="194">
        <v>1</v>
      </c>
      <c r="F521" s="196"/>
      <c r="G521" s="196" t="s">
        <v>99</v>
      </c>
      <c r="H521" s="195">
        <v>0.4</v>
      </c>
      <c r="I521" s="199">
        <v>25</v>
      </c>
      <c r="J521" s="199">
        <v>20</v>
      </c>
      <c r="K521" s="196" t="s">
        <v>130</v>
      </c>
      <c r="L521" s="196" t="s">
        <v>167</v>
      </c>
      <c r="M521" s="198" t="s">
        <v>165</v>
      </c>
      <c r="N521" s="199">
        <v>500</v>
      </c>
      <c r="O521" s="199"/>
      <c r="P521" s="199"/>
      <c r="Q521" s="194">
        <v>32393844</v>
      </c>
      <c r="R521" s="194">
        <v>5695097</v>
      </c>
      <c r="S521" s="197">
        <v>45658</v>
      </c>
    </row>
    <row r="522" spans="1:19" x14ac:dyDescent="0.2">
      <c r="A522" s="192">
        <v>1400027</v>
      </c>
      <c r="B522" s="3">
        <v>150</v>
      </c>
      <c r="C522" s="13" t="s">
        <v>73</v>
      </c>
      <c r="D522" s="13" t="s">
        <v>92</v>
      </c>
      <c r="E522" s="192">
        <v>2</v>
      </c>
      <c r="F522" s="13"/>
      <c r="G522" s="13" t="s">
        <v>108</v>
      </c>
      <c r="H522">
        <v>0.7</v>
      </c>
      <c r="I522" s="3"/>
      <c r="J522" s="192">
        <v>20</v>
      </c>
      <c r="K522" s="13" t="s">
        <v>130</v>
      </c>
      <c r="L522" s="13" t="s">
        <v>167</v>
      </c>
      <c r="M522" s="198" t="s">
        <v>165</v>
      </c>
      <c r="N522" s="3"/>
      <c r="O522" s="3"/>
      <c r="P522" s="3"/>
      <c r="Q522" s="192">
        <v>32393907</v>
      </c>
      <c r="R522" s="192">
        <v>5695063</v>
      </c>
      <c r="S522" s="193">
        <v>45658</v>
      </c>
    </row>
    <row r="523" spans="1:19" x14ac:dyDescent="0.2">
      <c r="A523" s="194">
        <v>1400028</v>
      </c>
      <c r="B523" s="199">
        <v>225</v>
      </c>
      <c r="C523" s="196" t="s">
        <v>73</v>
      </c>
      <c r="D523" s="196" t="s">
        <v>92</v>
      </c>
      <c r="E523" s="194">
        <v>1</v>
      </c>
      <c r="F523" s="196"/>
      <c r="G523" s="196" t="s">
        <v>107</v>
      </c>
      <c r="H523" s="195">
        <v>0.3</v>
      </c>
      <c r="I523" s="194">
        <v>30</v>
      </c>
      <c r="J523" s="194">
        <v>24</v>
      </c>
      <c r="K523" s="196" t="s">
        <v>130</v>
      </c>
      <c r="L523" s="196" t="s">
        <v>167</v>
      </c>
      <c r="M523" s="198" t="s">
        <v>165</v>
      </c>
      <c r="N523" s="199">
        <v>700</v>
      </c>
      <c r="O523" s="199"/>
      <c r="P523" s="199"/>
      <c r="Q523" s="194">
        <v>32392782</v>
      </c>
      <c r="R523" s="194">
        <v>5694470</v>
      </c>
      <c r="S523" s="197">
        <v>45658</v>
      </c>
    </row>
    <row r="524" spans="1:19" x14ac:dyDescent="0.2">
      <c r="A524" s="192">
        <v>1400029</v>
      </c>
      <c r="B524" s="3">
        <v>145</v>
      </c>
      <c r="C524" s="13" t="s">
        <v>73</v>
      </c>
      <c r="D524" s="13" t="s">
        <v>92</v>
      </c>
      <c r="E524" s="192">
        <v>2</v>
      </c>
      <c r="F524" s="13"/>
      <c r="G524" s="13" t="s">
        <v>125</v>
      </c>
      <c r="H524">
        <v>1.2</v>
      </c>
      <c r="I524" s="192"/>
      <c r="J524" s="192">
        <v>21</v>
      </c>
      <c r="K524" s="13" t="s">
        <v>130</v>
      </c>
      <c r="L524" s="13" t="s">
        <v>167</v>
      </c>
      <c r="M524" s="198" t="s">
        <v>165</v>
      </c>
      <c r="N524" s="3"/>
      <c r="O524" s="3"/>
      <c r="P524" s="3"/>
      <c r="Q524" s="192">
        <v>32394371</v>
      </c>
      <c r="R524" s="192">
        <v>5695181</v>
      </c>
      <c r="S524" s="193">
        <v>45658</v>
      </c>
    </row>
    <row r="525" spans="1:19" x14ac:dyDescent="0.2">
      <c r="A525" s="194">
        <v>1400030</v>
      </c>
      <c r="B525" s="199">
        <v>155</v>
      </c>
      <c r="C525" s="196" t="s">
        <v>73</v>
      </c>
      <c r="D525" s="196" t="s">
        <v>92</v>
      </c>
      <c r="E525" s="194">
        <v>2</v>
      </c>
      <c r="F525" s="196"/>
      <c r="G525" s="196" t="s">
        <v>90</v>
      </c>
      <c r="H525" s="195">
        <v>1</v>
      </c>
      <c r="I525" s="199"/>
      <c r="J525" s="194">
        <v>21</v>
      </c>
      <c r="K525" s="196" t="s">
        <v>130</v>
      </c>
      <c r="L525" s="196" t="s">
        <v>167</v>
      </c>
      <c r="M525" s="198" t="s">
        <v>165</v>
      </c>
      <c r="N525" s="199"/>
      <c r="O525" s="199"/>
      <c r="P525" s="199"/>
      <c r="Q525" s="194">
        <v>32394484</v>
      </c>
      <c r="R525" s="194">
        <v>5695039</v>
      </c>
      <c r="S525" s="197">
        <v>45658</v>
      </c>
    </row>
    <row r="526" spans="1:19" x14ac:dyDescent="0.2">
      <c r="A526" s="192">
        <v>1400031</v>
      </c>
      <c r="B526" s="3">
        <v>225</v>
      </c>
      <c r="C526" s="13" t="s">
        <v>73</v>
      </c>
      <c r="D526" s="13" t="s">
        <v>92</v>
      </c>
      <c r="E526" s="192">
        <v>1</v>
      </c>
      <c r="F526" s="13"/>
      <c r="G526" s="13" t="s">
        <v>99</v>
      </c>
      <c r="H526">
        <v>0.8</v>
      </c>
      <c r="I526" s="192">
        <v>20</v>
      </c>
      <c r="J526" s="192">
        <v>25</v>
      </c>
      <c r="K526" s="13" t="s">
        <v>130</v>
      </c>
      <c r="L526" s="13" t="s">
        <v>167</v>
      </c>
      <c r="M526" s="198" t="s">
        <v>165</v>
      </c>
      <c r="N526" s="3">
        <v>300</v>
      </c>
      <c r="O526" s="3"/>
      <c r="P526" s="3"/>
      <c r="Q526" s="192">
        <v>32394871</v>
      </c>
      <c r="R526" s="192">
        <v>5694796</v>
      </c>
      <c r="S526" s="193">
        <v>45658</v>
      </c>
    </row>
    <row r="527" spans="1:19" x14ac:dyDescent="0.2">
      <c r="A527" s="194">
        <v>1400032</v>
      </c>
      <c r="B527" s="199">
        <v>75</v>
      </c>
      <c r="C527" s="196" t="s">
        <v>73</v>
      </c>
      <c r="D527" s="196" t="s">
        <v>96</v>
      </c>
      <c r="E527" s="194">
        <v>3</v>
      </c>
      <c r="F527" s="196"/>
      <c r="G527" s="196"/>
      <c r="H527" s="195" t="s">
        <v>159</v>
      </c>
      <c r="I527" s="199"/>
      <c r="J527" s="194"/>
      <c r="K527" s="196" t="s">
        <v>130</v>
      </c>
      <c r="L527" s="196" t="s">
        <v>167</v>
      </c>
      <c r="M527" s="198" t="s">
        <v>165</v>
      </c>
      <c r="N527" s="199">
        <v>40000</v>
      </c>
      <c r="O527" s="199"/>
      <c r="P527" s="199"/>
      <c r="Q527" s="194">
        <v>32395387</v>
      </c>
      <c r="R527" s="194">
        <v>5695192</v>
      </c>
      <c r="S527" s="197">
        <v>45658</v>
      </c>
    </row>
    <row r="528" spans="1:19" x14ac:dyDescent="0.2">
      <c r="A528" s="192">
        <v>1400033</v>
      </c>
      <c r="B528" s="3">
        <v>160</v>
      </c>
      <c r="C528" s="13" t="s">
        <v>73</v>
      </c>
      <c r="D528" s="13" t="s">
        <v>92</v>
      </c>
      <c r="E528" s="192">
        <v>2</v>
      </c>
      <c r="F528" s="13"/>
      <c r="G528" s="13" t="s">
        <v>82</v>
      </c>
      <c r="H528">
        <v>1</v>
      </c>
      <c r="I528" s="3"/>
      <c r="J528" s="3">
        <v>24</v>
      </c>
      <c r="K528" s="13" t="s">
        <v>130</v>
      </c>
      <c r="L528" s="13" t="s">
        <v>167</v>
      </c>
      <c r="M528" s="198" t="s">
        <v>165</v>
      </c>
      <c r="N528" s="3"/>
      <c r="O528" s="3"/>
      <c r="P528" s="3"/>
      <c r="Q528" s="192">
        <v>32394936</v>
      </c>
      <c r="R528" s="192">
        <v>5694551</v>
      </c>
      <c r="S528" s="193">
        <v>45658</v>
      </c>
    </row>
    <row r="529" spans="1:19" x14ac:dyDescent="0.2">
      <c r="A529" s="194">
        <v>1400034</v>
      </c>
      <c r="B529" s="199">
        <v>200</v>
      </c>
      <c r="C529" s="196" t="s">
        <v>73</v>
      </c>
      <c r="D529" s="196" t="s">
        <v>92</v>
      </c>
      <c r="E529" s="194">
        <v>1</v>
      </c>
      <c r="F529" s="196"/>
      <c r="G529" s="196" t="s">
        <v>99</v>
      </c>
      <c r="H529" s="195">
        <v>0.8</v>
      </c>
      <c r="I529" s="199">
        <v>20</v>
      </c>
      <c r="J529" s="199">
        <v>22</v>
      </c>
      <c r="K529" s="196" t="s">
        <v>130</v>
      </c>
      <c r="L529" s="196" t="s">
        <v>167</v>
      </c>
      <c r="M529" s="198" t="s">
        <v>165</v>
      </c>
      <c r="N529" s="199">
        <v>400</v>
      </c>
      <c r="O529" s="199"/>
      <c r="P529" s="199"/>
      <c r="Q529" s="194">
        <v>32394613</v>
      </c>
      <c r="R529" s="194">
        <v>5694176</v>
      </c>
      <c r="S529" s="197">
        <v>45658</v>
      </c>
    </row>
    <row r="530" spans="1:19" x14ac:dyDescent="0.2">
      <c r="A530" s="192">
        <v>1400035</v>
      </c>
      <c r="B530" s="3">
        <v>220</v>
      </c>
      <c r="C530" s="13" t="s">
        <v>73</v>
      </c>
      <c r="D530" s="13" t="s">
        <v>92</v>
      </c>
      <c r="E530" s="192">
        <v>1</v>
      </c>
      <c r="F530" s="13"/>
      <c r="G530" s="13" t="s">
        <v>99</v>
      </c>
      <c r="H530">
        <v>0.5</v>
      </c>
      <c r="I530" s="192">
        <v>30</v>
      </c>
      <c r="J530" s="192">
        <v>25</v>
      </c>
      <c r="K530" s="13" t="s">
        <v>130</v>
      </c>
      <c r="L530" s="13" t="s">
        <v>167</v>
      </c>
      <c r="M530" s="198" t="s">
        <v>165</v>
      </c>
      <c r="N530" s="3">
        <v>700</v>
      </c>
      <c r="O530" s="3"/>
      <c r="P530" s="3"/>
      <c r="Q530" s="192">
        <v>32394516</v>
      </c>
      <c r="R530" s="192">
        <v>5693966</v>
      </c>
      <c r="S530" s="193">
        <v>45658</v>
      </c>
    </row>
    <row r="531" spans="1:19" x14ac:dyDescent="0.2">
      <c r="A531" s="194">
        <v>1400036</v>
      </c>
      <c r="B531" s="199">
        <v>155</v>
      </c>
      <c r="C531" s="196" t="s">
        <v>73</v>
      </c>
      <c r="D531" s="196" t="s">
        <v>92</v>
      </c>
      <c r="E531" s="194">
        <v>2</v>
      </c>
      <c r="F531" s="196"/>
      <c r="G531" s="196" t="s">
        <v>100</v>
      </c>
      <c r="H531" s="195">
        <v>0.8</v>
      </c>
      <c r="I531" s="199"/>
      <c r="J531" s="199">
        <v>22</v>
      </c>
      <c r="K531" s="196" t="s">
        <v>130</v>
      </c>
      <c r="L531" s="196" t="s">
        <v>167</v>
      </c>
      <c r="M531" s="198" t="s">
        <v>165</v>
      </c>
      <c r="N531" s="199"/>
      <c r="O531" s="199"/>
      <c r="P531" s="199"/>
      <c r="Q531" s="194">
        <v>32394408</v>
      </c>
      <c r="R531" s="194">
        <v>5694061</v>
      </c>
      <c r="S531" s="197">
        <v>45658</v>
      </c>
    </row>
    <row r="532" spans="1:19" x14ac:dyDescent="0.2">
      <c r="A532" s="192">
        <v>1400037</v>
      </c>
      <c r="B532" s="3">
        <v>185</v>
      </c>
      <c r="C532" s="13" t="s">
        <v>73</v>
      </c>
      <c r="D532" s="13" t="s">
        <v>92</v>
      </c>
      <c r="E532" s="192">
        <v>1</v>
      </c>
      <c r="F532" s="13"/>
      <c r="G532" s="13" t="s">
        <v>99</v>
      </c>
      <c r="H532">
        <v>0.5</v>
      </c>
      <c r="I532" s="192">
        <v>25</v>
      </c>
      <c r="J532" s="192">
        <v>20</v>
      </c>
      <c r="K532" s="13" t="s">
        <v>130</v>
      </c>
      <c r="L532" s="13" t="s">
        <v>167</v>
      </c>
      <c r="M532" s="198" t="s">
        <v>165</v>
      </c>
      <c r="N532" s="3">
        <v>600</v>
      </c>
      <c r="O532" s="3"/>
      <c r="P532" s="3"/>
      <c r="Q532" s="192">
        <v>32394428</v>
      </c>
      <c r="R532" s="192">
        <v>5694252</v>
      </c>
      <c r="S532" s="193">
        <v>45658</v>
      </c>
    </row>
    <row r="533" spans="1:19" x14ac:dyDescent="0.2">
      <c r="A533" s="194">
        <v>1400038</v>
      </c>
      <c r="B533" s="199">
        <v>175</v>
      </c>
      <c r="C533" s="196" t="s">
        <v>73</v>
      </c>
      <c r="D533" s="196" t="s">
        <v>92</v>
      </c>
      <c r="E533" s="194">
        <v>2</v>
      </c>
      <c r="F533" s="196"/>
      <c r="G533" s="196" t="s">
        <v>131</v>
      </c>
      <c r="H533" s="195">
        <v>1.2</v>
      </c>
      <c r="I533" s="194"/>
      <c r="J533" s="194">
        <v>20</v>
      </c>
      <c r="K533" s="196" t="s">
        <v>130</v>
      </c>
      <c r="L533" s="196" t="s">
        <v>167</v>
      </c>
      <c r="M533" s="198" t="s">
        <v>165</v>
      </c>
      <c r="N533" s="199"/>
      <c r="O533" s="199"/>
      <c r="P533" s="199"/>
      <c r="Q533" s="194">
        <v>32394322</v>
      </c>
      <c r="R533" s="194">
        <v>5694375</v>
      </c>
      <c r="S533" s="197">
        <v>45658</v>
      </c>
    </row>
    <row r="534" spans="1:19" x14ac:dyDescent="0.2">
      <c r="A534" s="192">
        <v>1400039</v>
      </c>
      <c r="B534" s="3">
        <v>180</v>
      </c>
      <c r="C534" s="13" t="s">
        <v>73</v>
      </c>
      <c r="D534" s="13" t="s">
        <v>74</v>
      </c>
      <c r="E534" s="192">
        <v>2</v>
      </c>
      <c r="F534" s="13"/>
      <c r="G534" s="13" t="s">
        <v>100</v>
      </c>
      <c r="H534">
        <v>0.8</v>
      </c>
      <c r="I534" s="192"/>
      <c r="J534" s="192"/>
      <c r="K534" s="13" t="s">
        <v>130</v>
      </c>
      <c r="L534" s="13" t="s">
        <v>167</v>
      </c>
      <c r="M534" s="198" t="s">
        <v>165</v>
      </c>
      <c r="N534" s="3"/>
      <c r="O534" s="3"/>
      <c r="P534" s="3"/>
      <c r="Q534" s="192">
        <v>32394417</v>
      </c>
      <c r="R534" s="192">
        <v>5694646</v>
      </c>
      <c r="S534" s="193">
        <v>45658</v>
      </c>
    </row>
    <row r="535" spans="1:19" x14ac:dyDescent="0.2">
      <c r="A535" s="194">
        <v>1400040</v>
      </c>
      <c r="B535" s="199">
        <v>150</v>
      </c>
      <c r="C535" s="196" t="s">
        <v>73</v>
      </c>
      <c r="D535" s="196" t="s">
        <v>97</v>
      </c>
      <c r="E535" s="194">
        <v>3</v>
      </c>
      <c r="F535" s="196"/>
      <c r="G535" s="196" t="s">
        <v>84</v>
      </c>
      <c r="H535" s="195">
        <v>1</v>
      </c>
      <c r="I535" s="194"/>
      <c r="J535" s="194"/>
      <c r="K535" s="196" t="s">
        <v>130</v>
      </c>
      <c r="L535" s="196" t="s">
        <v>167</v>
      </c>
      <c r="M535" s="198" t="s">
        <v>165</v>
      </c>
      <c r="N535" s="199">
        <v>5000</v>
      </c>
      <c r="O535" s="199"/>
      <c r="P535" s="199"/>
      <c r="Q535" s="194">
        <v>32394204</v>
      </c>
      <c r="R535" s="194">
        <v>5693732</v>
      </c>
      <c r="S535" s="197">
        <v>45658</v>
      </c>
    </row>
    <row r="536" spans="1:19" x14ac:dyDescent="0.2">
      <c r="A536" s="192">
        <v>1400041</v>
      </c>
      <c r="B536" s="3">
        <v>170</v>
      </c>
      <c r="C536" s="13" t="s">
        <v>73</v>
      </c>
      <c r="D536" s="13" t="s">
        <v>92</v>
      </c>
      <c r="E536" s="192">
        <v>1</v>
      </c>
      <c r="F536" s="13"/>
      <c r="G536" s="13" t="s">
        <v>99</v>
      </c>
      <c r="H536">
        <v>0.5</v>
      </c>
      <c r="I536" s="3">
        <v>25</v>
      </c>
      <c r="J536" s="192">
        <v>19</v>
      </c>
      <c r="K536" s="13" t="s">
        <v>130</v>
      </c>
      <c r="L536" s="13" t="s">
        <v>167</v>
      </c>
      <c r="M536" s="198" t="s">
        <v>165</v>
      </c>
      <c r="N536" s="3">
        <v>600</v>
      </c>
      <c r="O536" s="3"/>
      <c r="P536" s="3"/>
      <c r="Q536" s="192">
        <v>32394171</v>
      </c>
      <c r="R536" s="192">
        <v>5693796</v>
      </c>
      <c r="S536" s="193">
        <v>45658</v>
      </c>
    </row>
    <row r="537" spans="1:19" x14ac:dyDescent="0.2">
      <c r="A537" s="194">
        <v>1400042</v>
      </c>
      <c r="B537" s="199">
        <v>140</v>
      </c>
      <c r="C537" s="196" t="s">
        <v>73</v>
      </c>
      <c r="D537" s="196" t="s">
        <v>97</v>
      </c>
      <c r="E537" s="194">
        <v>3</v>
      </c>
      <c r="F537" s="196"/>
      <c r="G537" s="196"/>
      <c r="H537" s="195" t="s">
        <v>159</v>
      </c>
      <c r="I537" s="194"/>
      <c r="J537" s="194"/>
      <c r="K537" s="196" t="s">
        <v>130</v>
      </c>
      <c r="L537" s="196" t="s">
        <v>167</v>
      </c>
      <c r="M537" s="198" t="s">
        <v>165</v>
      </c>
      <c r="N537" s="199">
        <v>5000</v>
      </c>
      <c r="O537" s="199"/>
      <c r="P537" s="199"/>
      <c r="Q537" s="194">
        <v>32394090</v>
      </c>
      <c r="R537" s="194">
        <v>5694019</v>
      </c>
      <c r="S537" s="197">
        <v>45658</v>
      </c>
    </row>
    <row r="538" spans="1:19" x14ac:dyDescent="0.2">
      <c r="A538" s="192">
        <v>1400043</v>
      </c>
      <c r="B538" s="3">
        <v>195</v>
      </c>
      <c r="C538" s="13" t="s">
        <v>73</v>
      </c>
      <c r="D538" s="13" t="s">
        <v>92</v>
      </c>
      <c r="E538" s="192">
        <v>1</v>
      </c>
      <c r="F538" s="13"/>
      <c r="G538" s="13" t="s">
        <v>107</v>
      </c>
      <c r="H538">
        <v>0.6</v>
      </c>
      <c r="I538" s="3">
        <v>20</v>
      </c>
      <c r="J538" s="192">
        <v>20</v>
      </c>
      <c r="K538" s="13" t="s">
        <v>130</v>
      </c>
      <c r="L538" s="13" t="s">
        <v>167</v>
      </c>
      <c r="M538" s="198" t="s">
        <v>165</v>
      </c>
      <c r="N538" s="3">
        <v>200</v>
      </c>
      <c r="O538" s="3"/>
      <c r="P538" s="3"/>
      <c r="Q538" s="192">
        <v>32394245</v>
      </c>
      <c r="R538" s="192">
        <v>5694649</v>
      </c>
      <c r="S538" s="193">
        <v>45658</v>
      </c>
    </row>
    <row r="539" spans="1:19" x14ac:dyDescent="0.2">
      <c r="A539" s="194">
        <v>1400044</v>
      </c>
      <c r="B539" s="199">
        <v>235</v>
      </c>
      <c r="C539" s="196" t="s">
        <v>73</v>
      </c>
      <c r="D539" s="196" t="s">
        <v>92</v>
      </c>
      <c r="E539" s="194">
        <v>1</v>
      </c>
      <c r="F539" s="196"/>
      <c r="G539" s="196" t="s">
        <v>99</v>
      </c>
      <c r="H539" s="195">
        <v>0.6</v>
      </c>
      <c r="I539" s="199">
        <v>30</v>
      </c>
      <c r="J539" s="194">
        <v>26</v>
      </c>
      <c r="K539" s="196" t="s">
        <v>130</v>
      </c>
      <c r="L539" s="196" t="s">
        <v>167</v>
      </c>
      <c r="M539" s="198" t="s">
        <v>165</v>
      </c>
      <c r="N539" s="199">
        <v>700</v>
      </c>
      <c r="O539" s="199"/>
      <c r="P539" s="199"/>
      <c r="Q539" s="194">
        <v>32394078</v>
      </c>
      <c r="R539" s="194">
        <v>5694800</v>
      </c>
      <c r="S539" s="197">
        <v>45658</v>
      </c>
    </row>
    <row r="540" spans="1:19" x14ac:dyDescent="0.2">
      <c r="A540" s="192">
        <v>1400045</v>
      </c>
      <c r="B540" s="3">
        <v>210</v>
      </c>
      <c r="C540" s="13" t="s">
        <v>73</v>
      </c>
      <c r="D540" s="13" t="s">
        <v>92</v>
      </c>
      <c r="E540" s="192">
        <v>1</v>
      </c>
      <c r="F540" s="13"/>
      <c r="G540" s="13" t="s">
        <v>107</v>
      </c>
      <c r="H540">
        <v>0.5</v>
      </c>
      <c r="I540" s="192">
        <v>25</v>
      </c>
      <c r="J540" s="192">
        <v>22</v>
      </c>
      <c r="K540" s="13" t="s">
        <v>130</v>
      </c>
      <c r="L540" s="13" t="s">
        <v>167</v>
      </c>
      <c r="M540" s="198" t="s">
        <v>165</v>
      </c>
      <c r="N540" s="3">
        <v>400</v>
      </c>
      <c r="O540" s="3"/>
      <c r="P540" s="3"/>
      <c r="Q540" s="192">
        <v>32393959</v>
      </c>
      <c r="R540" s="192">
        <v>5694459</v>
      </c>
      <c r="S540" s="193">
        <v>45658</v>
      </c>
    </row>
    <row r="541" spans="1:19" x14ac:dyDescent="0.2">
      <c r="A541" s="194">
        <v>1400046</v>
      </c>
      <c r="B541" s="199">
        <v>190</v>
      </c>
      <c r="C541" s="196" t="s">
        <v>73</v>
      </c>
      <c r="D541" s="196" t="s">
        <v>92</v>
      </c>
      <c r="E541" s="194">
        <v>2</v>
      </c>
      <c r="F541" s="196"/>
      <c r="G541" s="196" t="s">
        <v>84</v>
      </c>
      <c r="H541" s="195">
        <v>0.8</v>
      </c>
      <c r="I541" s="199">
        <v>25</v>
      </c>
      <c r="J541" s="194">
        <v>23</v>
      </c>
      <c r="K541" s="196" t="s">
        <v>130</v>
      </c>
      <c r="L541" s="196" t="s">
        <v>167</v>
      </c>
      <c r="M541" s="198" t="s">
        <v>165</v>
      </c>
      <c r="N541" s="199">
        <v>600</v>
      </c>
      <c r="O541" s="199"/>
      <c r="P541" s="199"/>
      <c r="Q541" s="194">
        <v>32393840</v>
      </c>
      <c r="R541" s="194">
        <v>5694748</v>
      </c>
      <c r="S541" s="197">
        <v>45658</v>
      </c>
    </row>
    <row r="542" spans="1:19" x14ac:dyDescent="0.2">
      <c r="A542" s="192">
        <v>1400047</v>
      </c>
      <c r="B542" s="3">
        <v>150</v>
      </c>
      <c r="C542" s="13" t="s">
        <v>73</v>
      </c>
      <c r="D542" s="13" t="s">
        <v>92</v>
      </c>
      <c r="E542" s="192">
        <v>2</v>
      </c>
      <c r="F542" s="13"/>
      <c r="G542" s="13" t="s">
        <v>108</v>
      </c>
      <c r="H542">
        <v>0.9</v>
      </c>
      <c r="I542" s="192"/>
      <c r="J542" s="192">
        <v>18</v>
      </c>
      <c r="K542" s="13" t="s">
        <v>130</v>
      </c>
      <c r="L542" s="13" t="s">
        <v>167</v>
      </c>
      <c r="M542" s="198" t="s">
        <v>165</v>
      </c>
      <c r="N542" s="3"/>
      <c r="O542" s="3"/>
      <c r="P542" s="3"/>
      <c r="Q542" s="192">
        <v>32393738</v>
      </c>
      <c r="R542" s="192">
        <v>5694458</v>
      </c>
      <c r="S542" s="193">
        <v>45658</v>
      </c>
    </row>
    <row r="543" spans="1:19" x14ac:dyDescent="0.2">
      <c r="A543" s="194">
        <v>1400049</v>
      </c>
      <c r="B543" s="199">
        <v>275</v>
      </c>
      <c r="C543" s="196" t="s">
        <v>73</v>
      </c>
      <c r="D543" s="196" t="s">
        <v>92</v>
      </c>
      <c r="E543" s="194">
        <v>1</v>
      </c>
      <c r="F543" s="196"/>
      <c r="G543" s="196" t="s">
        <v>99</v>
      </c>
      <c r="H543" s="195">
        <v>0.8</v>
      </c>
      <c r="I543" s="199">
        <v>20</v>
      </c>
      <c r="J543" s="194">
        <v>24</v>
      </c>
      <c r="K543" s="196" t="s">
        <v>130</v>
      </c>
      <c r="L543" s="196" t="s">
        <v>167</v>
      </c>
      <c r="M543" s="198" t="s">
        <v>165</v>
      </c>
      <c r="N543" s="199">
        <v>400</v>
      </c>
      <c r="O543" s="199"/>
      <c r="P543" s="199"/>
      <c r="Q543" s="194">
        <v>32393658</v>
      </c>
      <c r="R543" s="194">
        <v>5694567</v>
      </c>
      <c r="S543" s="197">
        <v>45658</v>
      </c>
    </row>
    <row r="544" spans="1:19" x14ac:dyDescent="0.2">
      <c r="A544" s="192">
        <v>1400050</v>
      </c>
      <c r="B544" s="3">
        <v>210</v>
      </c>
      <c r="C544" s="13" t="s">
        <v>73</v>
      </c>
      <c r="D544" s="13" t="s">
        <v>92</v>
      </c>
      <c r="E544" s="192">
        <v>2</v>
      </c>
      <c r="F544" s="13"/>
      <c r="G544" s="13" t="s">
        <v>81</v>
      </c>
      <c r="H544">
        <v>1.5</v>
      </c>
      <c r="I544" s="3"/>
      <c r="J544" s="3">
        <v>16</v>
      </c>
      <c r="K544" s="13" t="s">
        <v>130</v>
      </c>
      <c r="L544" s="13" t="s">
        <v>167</v>
      </c>
      <c r="M544" s="198" t="s">
        <v>165</v>
      </c>
      <c r="N544" s="3"/>
      <c r="O544" s="3"/>
      <c r="P544" s="3"/>
      <c r="Q544" s="192">
        <v>32393589</v>
      </c>
      <c r="R544" s="192">
        <v>5694852</v>
      </c>
      <c r="S544" s="193">
        <v>45658</v>
      </c>
    </row>
    <row r="545" spans="1:19" x14ac:dyDescent="0.2">
      <c r="A545" s="194">
        <v>1400051</v>
      </c>
      <c r="B545" s="199">
        <v>205</v>
      </c>
      <c r="C545" s="196" t="s">
        <v>73</v>
      </c>
      <c r="D545" s="196" t="s">
        <v>74</v>
      </c>
      <c r="E545" s="194">
        <v>2</v>
      </c>
      <c r="F545" s="196"/>
      <c r="G545" s="196" t="s">
        <v>81</v>
      </c>
      <c r="H545" s="195">
        <v>1.1000000000000001</v>
      </c>
      <c r="I545" s="194"/>
      <c r="J545" s="194">
        <v>17</v>
      </c>
      <c r="K545" s="196" t="s">
        <v>130</v>
      </c>
      <c r="L545" s="196" t="s">
        <v>167</v>
      </c>
      <c r="M545" s="198" t="s">
        <v>165</v>
      </c>
      <c r="N545" s="199"/>
      <c r="O545" s="199"/>
      <c r="P545" s="199"/>
      <c r="Q545" s="194">
        <v>32393596</v>
      </c>
      <c r="R545" s="194">
        <v>5695026</v>
      </c>
      <c r="S545" s="197">
        <v>45658</v>
      </c>
    </row>
    <row r="546" spans="1:19" x14ac:dyDescent="0.2">
      <c r="A546" s="192">
        <v>1400052</v>
      </c>
      <c r="B546" s="3">
        <v>195</v>
      </c>
      <c r="C546" s="13" t="s">
        <v>73</v>
      </c>
      <c r="D546" s="13" t="s">
        <v>92</v>
      </c>
      <c r="E546" s="192">
        <v>1</v>
      </c>
      <c r="F546" s="13"/>
      <c r="G546" s="13" t="s">
        <v>99</v>
      </c>
      <c r="H546">
        <v>0.4</v>
      </c>
      <c r="I546" s="3">
        <v>30</v>
      </c>
      <c r="J546" s="192">
        <v>21</v>
      </c>
      <c r="K546" s="13" t="s">
        <v>130</v>
      </c>
      <c r="L546" s="13" t="s">
        <v>167</v>
      </c>
      <c r="M546" s="198" t="s">
        <v>165</v>
      </c>
      <c r="N546" s="3">
        <v>600</v>
      </c>
      <c r="O546" s="3"/>
      <c r="P546" s="3"/>
      <c r="Q546" s="192">
        <v>32393271</v>
      </c>
      <c r="R546" s="192">
        <v>5695037</v>
      </c>
      <c r="S546" s="193">
        <v>45658</v>
      </c>
    </row>
    <row r="547" spans="1:19" x14ac:dyDescent="0.2">
      <c r="A547" s="194">
        <v>1400053</v>
      </c>
      <c r="B547" s="199">
        <v>220</v>
      </c>
      <c r="C547" s="196" t="s">
        <v>73</v>
      </c>
      <c r="D547" s="196" t="s">
        <v>92</v>
      </c>
      <c r="E547" s="194">
        <v>2</v>
      </c>
      <c r="F547" s="196"/>
      <c r="G547" s="196" t="s">
        <v>81</v>
      </c>
      <c r="H547" s="195">
        <v>1.2</v>
      </c>
      <c r="I547" s="199"/>
      <c r="J547" s="194">
        <v>21</v>
      </c>
      <c r="K547" s="196" t="s">
        <v>130</v>
      </c>
      <c r="L547" s="196" t="s">
        <v>167</v>
      </c>
      <c r="M547" s="198" t="s">
        <v>165</v>
      </c>
      <c r="N547" s="199"/>
      <c r="O547" s="199"/>
      <c r="P547" s="199"/>
      <c r="Q547" s="194">
        <v>32393370</v>
      </c>
      <c r="R547" s="194">
        <v>5694916</v>
      </c>
      <c r="S547" s="197">
        <v>45658</v>
      </c>
    </row>
    <row r="548" spans="1:19" x14ac:dyDescent="0.2">
      <c r="A548" s="192">
        <v>1400054</v>
      </c>
      <c r="B548" s="3">
        <v>250</v>
      </c>
      <c r="C548" s="13" t="s">
        <v>73</v>
      </c>
      <c r="D548" s="13" t="s">
        <v>92</v>
      </c>
      <c r="E548" s="192">
        <v>2</v>
      </c>
      <c r="F548" s="13"/>
      <c r="G548" s="13" t="s">
        <v>116</v>
      </c>
      <c r="H548">
        <v>0.8</v>
      </c>
      <c r="I548" s="3">
        <v>30</v>
      </c>
      <c r="J548" s="192">
        <v>18</v>
      </c>
      <c r="K548" s="13" t="s">
        <v>130</v>
      </c>
      <c r="L548" s="13" t="s">
        <v>167</v>
      </c>
      <c r="M548" s="198" t="s">
        <v>165</v>
      </c>
      <c r="N548" s="3"/>
      <c r="O548" s="3"/>
      <c r="P548" s="3"/>
      <c r="Q548" s="192">
        <v>32393377</v>
      </c>
      <c r="R548" s="192">
        <v>5694738</v>
      </c>
      <c r="S548" s="193">
        <v>45658</v>
      </c>
    </row>
    <row r="549" spans="1:19" x14ac:dyDescent="0.2">
      <c r="A549" s="194">
        <v>1400055</v>
      </c>
      <c r="B549" s="199">
        <v>145</v>
      </c>
      <c r="C549" s="196" t="s">
        <v>73</v>
      </c>
      <c r="D549" s="196" t="s">
        <v>92</v>
      </c>
      <c r="E549" s="194">
        <v>2</v>
      </c>
      <c r="F549" s="196"/>
      <c r="G549" s="196" t="s">
        <v>81</v>
      </c>
      <c r="H549" s="195">
        <v>0.7</v>
      </c>
      <c r="I549" s="194"/>
      <c r="J549" s="194">
        <v>17</v>
      </c>
      <c r="K549" s="196" t="s">
        <v>130</v>
      </c>
      <c r="L549" s="196" t="s">
        <v>167</v>
      </c>
      <c r="M549" s="198" t="s">
        <v>165</v>
      </c>
      <c r="N549" s="199"/>
      <c r="O549" s="199"/>
      <c r="P549" s="199"/>
      <c r="Q549" s="194">
        <v>32393215</v>
      </c>
      <c r="R549" s="194">
        <v>5694376</v>
      </c>
      <c r="S549" s="197">
        <v>45658</v>
      </c>
    </row>
    <row r="550" spans="1:19" x14ac:dyDescent="0.2">
      <c r="A550" s="192">
        <v>1400056</v>
      </c>
      <c r="B550" s="3">
        <v>70</v>
      </c>
      <c r="C550" s="13" t="s">
        <v>73</v>
      </c>
      <c r="D550" s="13" t="s">
        <v>96</v>
      </c>
      <c r="E550" s="192">
        <v>3</v>
      </c>
      <c r="F550" s="13"/>
      <c r="H550" t="s">
        <v>159</v>
      </c>
      <c r="I550" s="192"/>
      <c r="J550" s="192"/>
      <c r="K550" s="13" t="s">
        <v>130</v>
      </c>
      <c r="L550" s="13" t="s">
        <v>167</v>
      </c>
      <c r="M550" s="198" t="s">
        <v>165</v>
      </c>
      <c r="N550" s="3">
        <v>5000</v>
      </c>
      <c r="O550" s="3"/>
      <c r="P550" s="3"/>
      <c r="Q550" s="192">
        <v>32393014</v>
      </c>
      <c r="R550" s="192">
        <v>5694457</v>
      </c>
      <c r="S550" s="193">
        <v>45658</v>
      </c>
    </row>
    <row r="551" spans="1:19" x14ac:dyDescent="0.2">
      <c r="A551" s="194">
        <v>1400057</v>
      </c>
      <c r="B551" s="199">
        <v>275</v>
      </c>
      <c r="C551" s="196" t="s">
        <v>73</v>
      </c>
      <c r="D551" s="196" t="s">
        <v>92</v>
      </c>
      <c r="E551" s="194">
        <v>1</v>
      </c>
      <c r="F551" s="196"/>
      <c r="G551" s="196" t="s">
        <v>99</v>
      </c>
      <c r="H551" s="195">
        <v>0.8</v>
      </c>
      <c r="I551" s="199">
        <v>25</v>
      </c>
      <c r="J551" s="194">
        <v>20</v>
      </c>
      <c r="K551" s="196" t="s">
        <v>130</v>
      </c>
      <c r="L551" s="196" t="s">
        <v>167</v>
      </c>
      <c r="M551" s="198" t="s">
        <v>165</v>
      </c>
      <c r="N551" s="199">
        <v>300</v>
      </c>
      <c r="O551" s="199"/>
      <c r="P551" s="199"/>
      <c r="Q551" s="194">
        <v>32392832</v>
      </c>
      <c r="R551" s="194">
        <v>5694622</v>
      </c>
      <c r="S551" s="197">
        <v>45658</v>
      </c>
    </row>
    <row r="552" spans="1:19" x14ac:dyDescent="0.2">
      <c r="A552" s="192">
        <v>1400058</v>
      </c>
      <c r="B552" s="3">
        <v>175</v>
      </c>
      <c r="C552" s="13" t="s">
        <v>73</v>
      </c>
      <c r="D552" s="13" t="s">
        <v>92</v>
      </c>
      <c r="E552" s="192">
        <v>2</v>
      </c>
      <c r="F552" s="13"/>
      <c r="G552" s="13" t="s">
        <v>100</v>
      </c>
      <c r="H552">
        <v>0.8</v>
      </c>
      <c r="I552" s="192"/>
      <c r="J552" s="192">
        <v>20</v>
      </c>
      <c r="K552" s="13" t="s">
        <v>130</v>
      </c>
      <c r="L552" s="13" t="s">
        <v>167</v>
      </c>
      <c r="M552" s="198" t="s">
        <v>165</v>
      </c>
      <c r="N552" s="3"/>
      <c r="O552" s="3"/>
      <c r="P552" s="3"/>
      <c r="Q552" s="192">
        <v>32392640</v>
      </c>
      <c r="R552" s="192">
        <v>5694481</v>
      </c>
      <c r="S552" s="193">
        <v>45658</v>
      </c>
    </row>
    <row r="553" spans="1:19" x14ac:dyDescent="0.2">
      <c r="A553" s="194">
        <v>1400059</v>
      </c>
      <c r="B553" s="199">
        <v>115</v>
      </c>
      <c r="C553" s="196" t="s">
        <v>73</v>
      </c>
      <c r="D553" s="196" t="s">
        <v>92</v>
      </c>
      <c r="E553" s="194">
        <v>2</v>
      </c>
      <c r="F553" s="196"/>
      <c r="G553" s="196" t="s">
        <v>132</v>
      </c>
      <c r="H553" s="195">
        <v>1.4</v>
      </c>
      <c r="I553" s="199"/>
      <c r="J553" s="194">
        <v>16</v>
      </c>
      <c r="K553" s="196" t="s">
        <v>130</v>
      </c>
      <c r="L553" s="196" t="s">
        <v>167</v>
      </c>
      <c r="M553" s="198" t="s">
        <v>165</v>
      </c>
      <c r="N553" s="199"/>
      <c r="O553" s="199"/>
      <c r="P553" s="199"/>
      <c r="Q553" s="194">
        <v>32392571</v>
      </c>
      <c r="R553" s="194">
        <v>5694522</v>
      </c>
      <c r="S553" s="197">
        <v>45658</v>
      </c>
    </row>
    <row r="554" spans="1:19" x14ac:dyDescent="0.2">
      <c r="A554" s="192">
        <v>1400060</v>
      </c>
      <c r="B554" s="3">
        <v>125</v>
      </c>
      <c r="C554" s="13" t="s">
        <v>73</v>
      </c>
      <c r="D554" s="13" t="s">
        <v>92</v>
      </c>
      <c r="E554" s="192">
        <v>2</v>
      </c>
      <c r="F554" s="13"/>
      <c r="G554" s="13" t="s">
        <v>81</v>
      </c>
      <c r="H554">
        <v>0.5</v>
      </c>
      <c r="I554" s="3"/>
      <c r="J554" s="192">
        <v>17</v>
      </c>
      <c r="K554" s="13" t="s">
        <v>130</v>
      </c>
      <c r="L554" s="13" t="s">
        <v>167</v>
      </c>
      <c r="M554" s="198" t="s">
        <v>165</v>
      </c>
      <c r="N554" s="3"/>
      <c r="O554" s="3"/>
      <c r="P554" s="3"/>
      <c r="Q554" s="192">
        <v>32392511</v>
      </c>
      <c r="R554" s="192">
        <v>5694362</v>
      </c>
      <c r="S554" s="193">
        <v>45658</v>
      </c>
    </row>
    <row r="555" spans="1:19" x14ac:dyDescent="0.2">
      <c r="A555" s="194">
        <v>1400061</v>
      </c>
      <c r="B555" s="199">
        <v>155</v>
      </c>
      <c r="C555" s="196" t="s">
        <v>73</v>
      </c>
      <c r="D555" s="196" t="s">
        <v>92</v>
      </c>
      <c r="E555" s="194">
        <v>1</v>
      </c>
      <c r="F555" s="196"/>
      <c r="G555" s="196" t="s">
        <v>99</v>
      </c>
      <c r="H555" s="195">
        <v>0.6</v>
      </c>
      <c r="I555" s="199">
        <v>30</v>
      </c>
      <c r="J555" s="199">
        <v>20</v>
      </c>
      <c r="K555" s="196" t="s">
        <v>130</v>
      </c>
      <c r="L555" s="196" t="s">
        <v>167</v>
      </c>
      <c r="M555" s="198" t="s">
        <v>165</v>
      </c>
      <c r="N555" s="199">
        <v>600</v>
      </c>
      <c r="O555" s="199"/>
      <c r="P555" s="199"/>
      <c r="Q555" s="194">
        <v>32392505</v>
      </c>
      <c r="R555" s="194">
        <v>5694249</v>
      </c>
      <c r="S555" s="197">
        <v>45658</v>
      </c>
    </row>
    <row r="556" spans="1:19" x14ac:dyDescent="0.2">
      <c r="A556" s="192">
        <v>1400062</v>
      </c>
      <c r="B556" s="3">
        <v>195</v>
      </c>
      <c r="C556" s="13" t="s">
        <v>73</v>
      </c>
      <c r="D556" s="13" t="s">
        <v>92</v>
      </c>
      <c r="E556" s="192">
        <v>1</v>
      </c>
      <c r="F556" s="13"/>
      <c r="G556" s="13" t="s">
        <v>99</v>
      </c>
      <c r="H556">
        <v>0.7</v>
      </c>
      <c r="I556" s="3">
        <v>30</v>
      </c>
      <c r="J556" s="192">
        <v>22</v>
      </c>
      <c r="K556" s="13" t="s">
        <v>130</v>
      </c>
      <c r="L556" s="13" t="s">
        <v>167</v>
      </c>
      <c r="M556" s="198" t="s">
        <v>165</v>
      </c>
      <c r="N556" s="3">
        <v>600</v>
      </c>
      <c r="O556" s="3"/>
      <c r="P556" s="3"/>
      <c r="Q556" s="192">
        <v>32392534</v>
      </c>
      <c r="R556" s="192">
        <v>5694176</v>
      </c>
      <c r="S556" s="193">
        <v>45658</v>
      </c>
    </row>
    <row r="557" spans="1:19" x14ac:dyDescent="0.2">
      <c r="A557" s="194">
        <v>1400063</v>
      </c>
      <c r="B557" s="199">
        <v>120</v>
      </c>
      <c r="C557" s="196" t="s">
        <v>73</v>
      </c>
      <c r="D557" s="196" t="s">
        <v>92</v>
      </c>
      <c r="E557" s="194">
        <v>2</v>
      </c>
      <c r="F557" s="196"/>
      <c r="G557" s="196" t="s">
        <v>84</v>
      </c>
      <c r="H557" s="195">
        <v>0.6</v>
      </c>
      <c r="I557" s="199"/>
      <c r="J557" s="194">
        <v>15</v>
      </c>
      <c r="K557" s="196" t="s">
        <v>130</v>
      </c>
      <c r="L557" s="196" t="s">
        <v>167</v>
      </c>
      <c r="M557" s="198" t="s">
        <v>165</v>
      </c>
      <c r="N557" s="199"/>
      <c r="O557" s="199"/>
      <c r="P557" s="199"/>
      <c r="Q557" s="194">
        <v>32392573</v>
      </c>
      <c r="R557" s="194">
        <v>5694026</v>
      </c>
      <c r="S557" s="197">
        <v>45658</v>
      </c>
    </row>
    <row r="558" spans="1:19" x14ac:dyDescent="0.2">
      <c r="A558" s="192">
        <v>1400064</v>
      </c>
      <c r="B558" s="3">
        <v>160</v>
      </c>
      <c r="C558" s="13" t="s">
        <v>73</v>
      </c>
      <c r="D558" s="13" t="s">
        <v>124</v>
      </c>
      <c r="E558" s="192">
        <v>1</v>
      </c>
      <c r="F558" s="13"/>
      <c r="G558" s="13" t="s">
        <v>99</v>
      </c>
      <c r="H558">
        <v>0.7</v>
      </c>
      <c r="I558" s="3">
        <v>30</v>
      </c>
      <c r="J558" s="3">
        <v>18</v>
      </c>
      <c r="K558" s="13" t="s">
        <v>130</v>
      </c>
      <c r="L558" s="13" t="s">
        <v>167</v>
      </c>
      <c r="M558" s="198" t="s">
        <v>165</v>
      </c>
      <c r="N558" s="3">
        <v>600</v>
      </c>
      <c r="O558" s="3"/>
      <c r="P558" s="3"/>
      <c r="Q558" s="192">
        <v>32392712</v>
      </c>
      <c r="R558" s="192">
        <v>5695825</v>
      </c>
      <c r="S558" s="193">
        <v>45658</v>
      </c>
    </row>
    <row r="559" spans="1:19" x14ac:dyDescent="0.2">
      <c r="A559" s="194">
        <v>1400065</v>
      </c>
      <c r="B559" s="199">
        <v>150</v>
      </c>
      <c r="C559" s="196" t="s">
        <v>73</v>
      </c>
      <c r="D559" s="196" t="s">
        <v>92</v>
      </c>
      <c r="E559" s="194">
        <v>2</v>
      </c>
      <c r="F559" s="196"/>
      <c r="G559" s="196" t="s">
        <v>81</v>
      </c>
      <c r="H559" s="195">
        <v>0.9</v>
      </c>
      <c r="I559" s="199"/>
      <c r="J559" s="199">
        <v>16</v>
      </c>
      <c r="K559" s="196" t="s">
        <v>130</v>
      </c>
      <c r="L559" s="196" t="s">
        <v>167</v>
      </c>
      <c r="M559" s="198" t="s">
        <v>165</v>
      </c>
      <c r="N559" s="199"/>
      <c r="O559" s="199"/>
      <c r="P559" s="199"/>
      <c r="Q559" s="194">
        <v>32393785</v>
      </c>
      <c r="R559" s="194">
        <v>5694486</v>
      </c>
      <c r="S559" s="197">
        <v>45658</v>
      </c>
    </row>
    <row r="560" spans="1:19" x14ac:dyDescent="0.2">
      <c r="A560" s="192">
        <v>1400066</v>
      </c>
      <c r="B560" s="3">
        <v>160</v>
      </c>
      <c r="C560" s="13" t="s">
        <v>73</v>
      </c>
      <c r="D560" s="13" t="s">
        <v>92</v>
      </c>
      <c r="E560" s="192">
        <v>2</v>
      </c>
      <c r="F560" s="13"/>
      <c r="G560" s="13" t="s">
        <v>100</v>
      </c>
      <c r="H560">
        <v>0.9</v>
      </c>
      <c r="I560" s="3"/>
      <c r="J560" s="3">
        <v>18</v>
      </c>
      <c r="K560" s="13" t="s">
        <v>130</v>
      </c>
      <c r="L560" s="13" t="s">
        <v>167</v>
      </c>
      <c r="M560" s="198" t="s">
        <v>165</v>
      </c>
      <c r="N560" s="3"/>
      <c r="O560" s="3"/>
      <c r="P560" s="3"/>
      <c r="Q560" s="192">
        <v>32394252</v>
      </c>
      <c r="R560" s="192">
        <v>5694749</v>
      </c>
      <c r="S560" s="193">
        <v>45658</v>
      </c>
    </row>
    <row r="561" spans="1:19" x14ac:dyDescent="0.2">
      <c r="A561" s="194">
        <v>1400067</v>
      </c>
      <c r="B561" s="199">
        <v>60</v>
      </c>
      <c r="C561" s="196" t="s">
        <v>73</v>
      </c>
      <c r="D561" s="196" t="s">
        <v>96</v>
      </c>
      <c r="E561" s="194">
        <v>3</v>
      </c>
      <c r="F561" s="196"/>
      <c r="G561" s="196"/>
      <c r="H561" s="195" t="s">
        <v>159</v>
      </c>
      <c r="I561" s="199"/>
      <c r="J561" s="199"/>
      <c r="K561" s="196" t="s">
        <v>130</v>
      </c>
      <c r="L561" s="196" t="s">
        <v>167</v>
      </c>
      <c r="M561" s="198" t="s">
        <v>165</v>
      </c>
      <c r="N561" s="199">
        <v>10000</v>
      </c>
      <c r="O561" s="199"/>
      <c r="P561" s="199"/>
      <c r="Q561" s="194">
        <v>32394994</v>
      </c>
      <c r="R561" s="194">
        <v>5695282</v>
      </c>
      <c r="S561" s="197">
        <v>45658</v>
      </c>
    </row>
    <row r="562" spans="1:19" x14ac:dyDescent="0.2">
      <c r="A562" s="192">
        <v>1400068</v>
      </c>
      <c r="B562" s="3">
        <v>110</v>
      </c>
      <c r="C562" s="13" t="s">
        <v>73</v>
      </c>
      <c r="D562" s="13" t="s">
        <v>92</v>
      </c>
      <c r="E562" s="192">
        <v>2</v>
      </c>
      <c r="F562" s="13"/>
      <c r="G562" s="13" t="s">
        <v>81</v>
      </c>
      <c r="H562">
        <v>0.9</v>
      </c>
      <c r="I562" s="3"/>
      <c r="J562" s="3">
        <v>15</v>
      </c>
      <c r="K562" s="13" t="s">
        <v>130</v>
      </c>
      <c r="L562" s="13" t="s">
        <v>167</v>
      </c>
      <c r="M562" s="198" t="s">
        <v>165</v>
      </c>
      <c r="N562" s="3"/>
      <c r="O562" s="3"/>
      <c r="P562" s="3"/>
      <c r="Q562" s="192">
        <v>32394251</v>
      </c>
      <c r="R562" s="192">
        <v>5695924</v>
      </c>
      <c r="S562" s="193">
        <v>45658</v>
      </c>
    </row>
    <row r="563" spans="1:19" x14ac:dyDescent="0.2">
      <c r="A563" s="194">
        <v>1400069</v>
      </c>
      <c r="B563" s="199">
        <v>170</v>
      </c>
      <c r="C563" s="196" t="s">
        <v>73</v>
      </c>
      <c r="D563" s="196" t="s">
        <v>92</v>
      </c>
      <c r="E563" s="194">
        <v>2</v>
      </c>
      <c r="F563" s="196"/>
      <c r="G563" s="196" t="s">
        <v>81</v>
      </c>
      <c r="H563" s="195">
        <v>0.9</v>
      </c>
      <c r="I563" s="199"/>
      <c r="J563" s="199">
        <v>18</v>
      </c>
      <c r="K563" s="196" t="s">
        <v>130</v>
      </c>
      <c r="L563" s="196" t="s">
        <v>167</v>
      </c>
      <c r="M563" s="198" t="s">
        <v>165</v>
      </c>
      <c r="N563" s="199"/>
      <c r="O563" s="199"/>
      <c r="P563" s="199"/>
      <c r="Q563" s="194">
        <v>32393702</v>
      </c>
      <c r="R563" s="194">
        <v>5694681</v>
      </c>
      <c r="S563" s="197">
        <v>45658</v>
      </c>
    </row>
    <row r="564" spans="1:19" x14ac:dyDescent="0.2">
      <c r="A564" s="192">
        <v>1400070</v>
      </c>
      <c r="B564" s="3">
        <v>0.9</v>
      </c>
      <c r="C564" s="13" t="s">
        <v>105</v>
      </c>
      <c r="D564" s="13" t="s">
        <v>111</v>
      </c>
      <c r="E564" s="192">
        <v>4</v>
      </c>
      <c r="F564" s="13"/>
      <c r="H564" t="s">
        <v>159</v>
      </c>
      <c r="I564" s="3"/>
      <c r="J564" s="3"/>
      <c r="K564" s="13" t="s">
        <v>130</v>
      </c>
      <c r="L564" s="13" t="s">
        <v>167</v>
      </c>
      <c r="M564" s="198" t="s">
        <v>165</v>
      </c>
      <c r="N564" s="3"/>
      <c r="O564" s="3"/>
      <c r="P564" s="3"/>
      <c r="Q564" s="192">
        <v>32393480</v>
      </c>
      <c r="R564" s="192">
        <v>5696704</v>
      </c>
      <c r="S564" s="193">
        <v>45658</v>
      </c>
    </row>
    <row r="565" spans="1:19" x14ac:dyDescent="0.2">
      <c r="A565" s="194">
        <v>1400071</v>
      </c>
      <c r="B565" s="199">
        <v>0.9</v>
      </c>
      <c r="C565" s="196" t="s">
        <v>105</v>
      </c>
      <c r="D565" s="196" t="s">
        <v>111</v>
      </c>
      <c r="E565" s="194">
        <v>4</v>
      </c>
      <c r="F565" s="196"/>
      <c r="G565" s="196"/>
      <c r="H565" s="195" t="s">
        <v>159</v>
      </c>
      <c r="I565" s="199"/>
      <c r="J565" s="199"/>
      <c r="K565" s="196" t="s">
        <v>130</v>
      </c>
      <c r="L565" s="196" t="s">
        <v>167</v>
      </c>
      <c r="M565" s="198" t="s">
        <v>165</v>
      </c>
      <c r="N565" s="199"/>
      <c r="O565" s="199"/>
      <c r="P565" s="199"/>
      <c r="Q565" s="194">
        <v>32392769</v>
      </c>
      <c r="R565" s="194">
        <v>5694227</v>
      </c>
      <c r="S565" s="197">
        <v>45658</v>
      </c>
    </row>
    <row r="566" spans="1:19" x14ac:dyDescent="0.2">
      <c r="A566" s="192">
        <v>1400072</v>
      </c>
      <c r="B566" s="3">
        <v>3.4</v>
      </c>
      <c r="C566" s="13" t="s">
        <v>105</v>
      </c>
      <c r="D566" s="13" t="s">
        <v>161</v>
      </c>
      <c r="E566" s="192">
        <v>5</v>
      </c>
      <c r="F566" s="13"/>
      <c r="H566" t="s">
        <v>159</v>
      </c>
      <c r="I566" s="3"/>
      <c r="J566" s="3"/>
      <c r="K566" s="13" t="s">
        <v>130</v>
      </c>
      <c r="L566" s="13" t="s">
        <v>167</v>
      </c>
      <c r="M566" s="198" t="s">
        <v>165</v>
      </c>
      <c r="N566" s="3"/>
      <c r="O566" s="3"/>
      <c r="P566" s="3"/>
      <c r="Q566" s="192">
        <v>32393369</v>
      </c>
      <c r="R566" s="192">
        <v>5694233</v>
      </c>
      <c r="S566" s="193">
        <v>45658</v>
      </c>
    </row>
    <row r="567" spans="1:19" x14ac:dyDescent="0.2">
      <c r="A567" s="194">
        <v>1400073</v>
      </c>
      <c r="B567" s="199">
        <v>85</v>
      </c>
      <c r="C567" s="196" t="s">
        <v>73</v>
      </c>
      <c r="D567" s="196" t="s">
        <v>92</v>
      </c>
      <c r="E567" s="194">
        <v>6</v>
      </c>
      <c r="F567" s="196" t="s">
        <v>119</v>
      </c>
      <c r="G567" s="196" t="s">
        <v>99</v>
      </c>
      <c r="H567" s="195" t="s">
        <v>159</v>
      </c>
      <c r="I567" s="194"/>
      <c r="J567" s="194"/>
      <c r="K567" s="196" t="s">
        <v>130</v>
      </c>
      <c r="L567" s="196" t="s">
        <v>167</v>
      </c>
      <c r="M567" s="198" t="s">
        <v>165</v>
      </c>
      <c r="N567" s="199">
        <v>1000</v>
      </c>
      <c r="O567" s="199"/>
      <c r="P567" s="199"/>
      <c r="Q567" s="194">
        <v>32393356</v>
      </c>
      <c r="R567" s="194">
        <v>5694028</v>
      </c>
      <c r="S567" s="197">
        <v>45658</v>
      </c>
    </row>
    <row r="568" spans="1:19" x14ac:dyDescent="0.2">
      <c r="A568" s="192">
        <v>1400074</v>
      </c>
      <c r="B568" s="3">
        <v>21</v>
      </c>
      <c r="C568" s="13" t="s">
        <v>105</v>
      </c>
      <c r="D568" s="13" t="s">
        <v>161</v>
      </c>
      <c r="E568" s="192">
        <v>5</v>
      </c>
      <c r="F568" s="13"/>
      <c r="H568" t="s">
        <v>159</v>
      </c>
      <c r="I568" s="3"/>
      <c r="J568" s="3"/>
      <c r="K568" s="13" t="s">
        <v>130</v>
      </c>
      <c r="L568" s="13" t="s">
        <v>167</v>
      </c>
      <c r="M568" s="198" t="s">
        <v>165</v>
      </c>
      <c r="N568" s="3"/>
      <c r="O568" s="3"/>
      <c r="P568" s="3"/>
      <c r="Q568" s="192">
        <v>32394161</v>
      </c>
      <c r="R568" s="192">
        <v>5694271</v>
      </c>
      <c r="S568" s="193">
        <v>45658</v>
      </c>
    </row>
    <row r="569" spans="1:19" x14ac:dyDescent="0.2">
      <c r="A569" s="194">
        <v>1400075</v>
      </c>
      <c r="B569" s="199">
        <v>21</v>
      </c>
      <c r="C569" s="196" t="s">
        <v>105</v>
      </c>
      <c r="D569" s="196" t="s">
        <v>161</v>
      </c>
      <c r="E569" s="194">
        <v>5</v>
      </c>
      <c r="F569" s="196"/>
      <c r="G569" s="196"/>
      <c r="H569" s="195" t="s">
        <v>159</v>
      </c>
      <c r="I569" s="199"/>
      <c r="J569" s="199"/>
      <c r="K569" s="196" t="s">
        <v>130</v>
      </c>
      <c r="L569" s="196" t="s">
        <v>167</v>
      </c>
      <c r="M569" s="198" t="s">
        <v>165</v>
      </c>
      <c r="N569" s="199"/>
      <c r="O569" s="199"/>
      <c r="P569" s="199"/>
      <c r="Q569" s="194">
        <v>32393528</v>
      </c>
      <c r="R569" s="194">
        <v>5695452</v>
      </c>
      <c r="S569" s="197">
        <v>45658</v>
      </c>
    </row>
    <row r="570" spans="1:19" x14ac:dyDescent="0.2">
      <c r="A570" s="192">
        <v>1400076</v>
      </c>
      <c r="B570" s="3">
        <v>45</v>
      </c>
      <c r="C570" s="13" t="s">
        <v>93</v>
      </c>
      <c r="D570" s="13" t="s">
        <v>94</v>
      </c>
      <c r="E570" s="192">
        <v>7</v>
      </c>
      <c r="F570" s="13"/>
      <c r="H570" t="s">
        <v>159</v>
      </c>
      <c r="I570" s="3"/>
      <c r="J570" s="3"/>
      <c r="K570" s="13" t="s">
        <v>130</v>
      </c>
      <c r="L570" s="13" t="s">
        <v>167</v>
      </c>
      <c r="M570" s="198" t="s">
        <v>165</v>
      </c>
      <c r="N570" s="3"/>
      <c r="O570" s="3"/>
      <c r="P570" s="3"/>
      <c r="Q570" s="192">
        <v>32394123</v>
      </c>
      <c r="R570" s="192">
        <v>5695153</v>
      </c>
      <c r="S570" s="193">
        <v>45658</v>
      </c>
    </row>
    <row r="571" spans="1:19" x14ac:dyDescent="0.2">
      <c r="A571" s="194">
        <v>1400077</v>
      </c>
      <c r="B571" s="199">
        <v>85</v>
      </c>
      <c r="C571" s="196" t="s">
        <v>73</v>
      </c>
      <c r="D571" s="196" t="s">
        <v>92</v>
      </c>
      <c r="E571" s="194">
        <v>6</v>
      </c>
      <c r="F571" s="196" t="s">
        <v>119</v>
      </c>
      <c r="G571" s="196" t="s">
        <v>99</v>
      </c>
      <c r="H571" s="195" t="s">
        <v>159</v>
      </c>
      <c r="I571" s="199"/>
      <c r="J571" s="199"/>
      <c r="K571" s="196" t="s">
        <v>130</v>
      </c>
      <c r="L571" s="196" t="s">
        <v>167</v>
      </c>
      <c r="M571" s="198" t="s">
        <v>165</v>
      </c>
      <c r="N571" s="199">
        <v>1000</v>
      </c>
      <c r="O571" s="199"/>
      <c r="P571" s="199"/>
      <c r="Q571" s="194">
        <v>32393056</v>
      </c>
      <c r="R571" s="194">
        <v>5696357</v>
      </c>
      <c r="S571" s="197">
        <v>45658</v>
      </c>
    </row>
    <row r="572" spans="1:19" x14ac:dyDescent="0.2">
      <c r="A572" s="192">
        <v>1400078</v>
      </c>
      <c r="B572" s="3">
        <v>60</v>
      </c>
      <c r="C572" s="13" t="s">
        <v>73</v>
      </c>
      <c r="D572" s="13" t="s">
        <v>96</v>
      </c>
      <c r="E572" s="192">
        <v>3</v>
      </c>
      <c r="F572" s="13"/>
      <c r="H572" t="s">
        <v>159</v>
      </c>
      <c r="I572" s="3"/>
      <c r="J572" s="3"/>
      <c r="K572" s="13" t="s">
        <v>130</v>
      </c>
      <c r="L572" s="13" t="s">
        <v>167</v>
      </c>
      <c r="M572" s="198" t="s">
        <v>165</v>
      </c>
      <c r="N572" s="3">
        <v>5000</v>
      </c>
      <c r="O572" s="3"/>
      <c r="P572" s="3"/>
      <c r="Q572" s="192">
        <v>32394605</v>
      </c>
      <c r="R572" s="192">
        <v>5696051</v>
      </c>
      <c r="S572" s="193">
        <v>45658</v>
      </c>
    </row>
    <row r="573" spans="1:19" x14ac:dyDescent="0.2">
      <c r="A573" s="194">
        <v>1400079</v>
      </c>
      <c r="B573" s="199">
        <v>280</v>
      </c>
      <c r="C573" s="196" t="s">
        <v>73</v>
      </c>
      <c r="D573" s="196" t="s">
        <v>92</v>
      </c>
      <c r="E573" s="194">
        <v>1</v>
      </c>
      <c r="F573" s="196"/>
      <c r="G573" s="196" t="s">
        <v>99</v>
      </c>
      <c r="H573" s="195">
        <v>0.8</v>
      </c>
      <c r="I573" s="194">
        <v>20</v>
      </c>
      <c r="J573" s="194">
        <v>23</v>
      </c>
      <c r="K573" s="196" t="s">
        <v>130</v>
      </c>
      <c r="L573" s="196" t="s">
        <v>167</v>
      </c>
      <c r="M573" s="198" t="s">
        <v>165</v>
      </c>
      <c r="N573" s="199">
        <v>400</v>
      </c>
      <c r="O573" s="199"/>
      <c r="P573" s="199"/>
      <c r="Q573" s="194">
        <v>32393674</v>
      </c>
      <c r="R573" s="194">
        <v>5694423</v>
      </c>
      <c r="S573" s="197">
        <v>45658</v>
      </c>
    </row>
    <row r="574" spans="1:19" x14ac:dyDescent="0.2">
      <c r="A574" s="192">
        <v>1400080</v>
      </c>
      <c r="B574" s="3">
        <v>75</v>
      </c>
      <c r="C574" s="13" t="s">
        <v>73</v>
      </c>
      <c r="D574" s="13" t="s">
        <v>96</v>
      </c>
      <c r="E574" s="192">
        <v>3</v>
      </c>
      <c r="F574" s="13"/>
      <c r="H574" t="s">
        <v>159</v>
      </c>
      <c r="I574" s="192"/>
      <c r="J574" s="192"/>
      <c r="K574" s="13" t="s">
        <v>130</v>
      </c>
      <c r="L574" s="13" t="s">
        <v>167</v>
      </c>
      <c r="M574" s="198" t="s">
        <v>165</v>
      </c>
      <c r="N574" s="3">
        <v>2000</v>
      </c>
      <c r="O574" s="3"/>
      <c r="P574" s="3"/>
      <c r="Q574" s="192">
        <v>32394046</v>
      </c>
      <c r="R574" s="192">
        <v>5695932</v>
      </c>
      <c r="S574" s="193">
        <v>45658</v>
      </c>
    </row>
    <row r="575" spans="1:19" x14ac:dyDescent="0.2">
      <c r="A575" s="194">
        <v>1400081</v>
      </c>
      <c r="B575" s="199">
        <v>100</v>
      </c>
      <c r="C575" s="196" t="s">
        <v>93</v>
      </c>
      <c r="D575" s="196" t="s">
        <v>94</v>
      </c>
      <c r="E575" s="194">
        <v>7</v>
      </c>
      <c r="F575" s="196"/>
      <c r="G575" s="196"/>
      <c r="H575" s="195" t="s">
        <v>159</v>
      </c>
      <c r="I575" s="199"/>
      <c r="J575" s="194"/>
      <c r="K575" s="196" t="s">
        <v>130</v>
      </c>
      <c r="L575" s="196" t="s">
        <v>167</v>
      </c>
      <c r="M575" s="198" t="s">
        <v>165</v>
      </c>
      <c r="N575" s="199"/>
      <c r="O575" s="199"/>
      <c r="P575" s="199"/>
      <c r="Q575" s="194">
        <v>32393812</v>
      </c>
      <c r="R575" s="194">
        <v>5694942</v>
      </c>
      <c r="S575" s="197">
        <v>45658</v>
      </c>
    </row>
    <row r="576" spans="1:19" x14ac:dyDescent="0.2">
      <c r="A576" s="192">
        <v>1400082</v>
      </c>
      <c r="B576" s="3">
        <v>15</v>
      </c>
      <c r="C576" s="13" t="s">
        <v>93</v>
      </c>
      <c r="D576" s="13" t="s">
        <v>94</v>
      </c>
      <c r="E576" s="192">
        <v>7</v>
      </c>
      <c r="F576" s="13"/>
      <c r="H576" t="s">
        <v>159</v>
      </c>
      <c r="I576" s="3"/>
      <c r="J576" s="192"/>
      <c r="K576" s="13" t="s">
        <v>130</v>
      </c>
      <c r="L576" s="13" t="s">
        <v>167</v>
      </c>
      <c r="M576" s="198" t="s">
        <v>165</v>
      </c>
      <c r="N576" s="3"/>
      <c r="O576" s="3"/>
      <c r="P576" s="3"/>
      <c r="Q576" s="192">
        <v>32394011</v>
      </c>
      <c r="R576" s="192">
        <v>5694996</v>
      </c>
      <c r="S576" s="193">
        <v>45658</v>
      </c>
    </row>
    <row r="577" spans="1:19" x14ac:dyDescent="0.2">
      <c r="A577" s="194">
        <v>1400083</v>
      </c>
      <c r="B577" s="199">
        <v>35</v>
      </c>
      <c r="C577" s="196" t="s">
        <v>93</v>
      </c>
      <c r="D577" s="196" t="s">
        <v>94</v>
      </c>
      <c r="E577" s="194">
        <v>7</v>
      </c>
      <c r="F577" s="196"/>
      <c r="G577" s="196"/>
      <c r="H577" s="195" t="s">
        <v>159</v>
      </c>
      <c r="I577" s="194"/>
      <c r="J577" s="194"/>
      <c r="K577" s="196" t="s">
        <v>130</v>
      </c>
      <c r="L577" s="196" t="s">
        <v>167</v>
      </c>
      <c r="M577" s="198" t="s">
        <v>165</v>
      </c>
      <c r="N577" s="199"/>
      <c r="O577" s="199"/>
      <c r="P577" s="199"/>
      <c r="Q577" s="194">
        <v>32394202</v>
      </c>
      <c r="R577" s="194">
        <v>5694972</v>
      </c>
      <c r="S577" s="197">
        <v>45658</v>
      </c>
    </row>
    <row r="578" spans="1:19" x14ac:dyDescent="0.2">
      <c r="A578" s="192">
        <v>1400084</v>
      </c>
      <c r="B578" s="3">
        <v>110</v>
      </c>
      <c r="C578" s="13" t="s">
        <v>73</v>
      </c>
      <c r="D578" s="13" t="s">
        <v>96</v>
      </c>
      <c r="E578" s="192">
        <v>3</v>
      </c>
      <c r="F578" s="13"/>
      <c r="G578" s="13" t="s">
        <v>84</v>
      </c>
      <c r="H578">
        <v>1.8</v>
      </c>
      <c r="I578" s="192"/>
      <c r="J578" s="192"/>
      <c r="K578" s="13" t="s">
        <v>130</v>
      </c>
      <c r="L578" s="13" t="s">
        <v>167</v>
      </c>
      <c r="M578" s="198" t="s">
        <v>165</v>
      </c>
      <c r="N578" s="3">
        <v>10000</v>
      </c>
      <c r="O578" s="3"/>
      <c r="P578" s="3"/>
      <c r="Q578" s="192">
        <v>32394298</v>
      </c>
      <c r="R578" s="192">
        <v>5693748</v>
      </c>
      <c r="S578" s="193">
        <v>45658</v>
      </c>
    </row>
    <row r="579" spans="1:19" x14ac:dyDescent="0.2">
      <c r="A579" s="194">
        <v>1400085</v>
      </c>
      <c r="B579" s="199">
        <v>30</v>
      </c>
      <c r="C579" s="196" t="s">
        <v>93</v>
      </c>
      <c r="D579" s="196" t="s">
        <v>94</v>
      </c>
      <c r="E579" s="194">
        <v>7</v>
      </c>
      <c r="F579" s="196"/>
      <c r="G579" s="196"/>
      <c r="H579" s="195" t="s">
        <v>159</v>
      </c>
      <c r="I579" s="199"/>
      <c r="J579" s="194"/>
      <c r="K579" s="196" t="s">
        <v>130</v>
      </c>
      <c r="L579" s="196" t="s">
        <v>167</v>
      </c>
      <c r="M579" s="198" t="s">
        <v>165</v>
      </c>
      <c r="N579" s="199"/>
      <c r="O579" s="199"/>
      <c r="P579" s="199"/>
      <c r="Q579" s="194">
        <v>32392595</v>
      </c>
      <c r="R579" s="194">
        <v>5695956</v>
      </c>
      <c r="S579" s="197">
        <v>45658</v>
      </c>
    </row>
    <row r="580" spans="1:19" x14ac:dyDescent="0.2">
      <c r="A580" s="192">
        <v>1500001</v>
      </c>
      <c r="B580" s="3">
        <v>125</v>
      </c>
      <c r="C580" s="13" t="s">
        <v>73</v>
      </c>
      <c r="D580" s="13" t="s">
        <v>92</v>
      </c>
      <c r="E580" s="192">
        <v>1</v>
      </c>
      <c r="F580" s="13"/>
      <c r="G580" s="13" t="s">
        <v>107</v>
      </c>
      <c r="H580">
        <v>0.4</v>
      </c>
      <c r="I580" s="192">
        <v>30</v>
      </c>
      <c r="J580" s="192">
        <v>19</v>
      </c>
      <c r="K580" s="13" t="s">
        <v>133</v>
      </c>
      <c r="L580" s="13" t="s">
        <v>167</v>
      </c>
      <c r="M580" s="198" t="s">
        <v>165</v>
      </c>
      <c r="N580" s="3">
        <v>600</v>
      </c>
      <c r="O580" s="3"/>
      <c r="P580" s="3"/>
      <c r="Q580" s="192">
        <v>32394520</v>
      </c>
      <c r="R580" s="192">
        <v>5693228</v>
      </c>
      <c r="S580" s="193">
        <v>45658</v>
      </c>
    </row>
    <row r="581" spans="1:19" x14ac:dyDescent="0.2">
      <c r="A581" s="194">
        <v>1500002</v>
      </c>
      <c r="B581" s="199">
        <v>190</v>
      </c>
      <c r="C581" s="196" t="s">
        <v>73</v>
      </c>
      <c r="D581" s="196" t="s">
        <v>92</v>
      </c>
      <c r="E581" s="194">
        <v>1</v>
      </c>
      <c r="F581" s="196"/>
      <c r="G581" s="196" t="s">
        <v>100</v>
      </c>
      <c r="H581" s="195">
        <v>1.5</v>
      </c>
      <c r="I581" s="199">
        <v>20</v>
      </c>
      <c r="J581" s="194">
        <v>19</v>
      </c>
      <c r="K581" s="196" t="s">
        <v>133</v>
      </c>
      <c r="L581" s="196" t="s">
        <v>167</v>
      </c>
      <c r="M581" s="198" t="s">
        <v>165</v>
      </c>
      <c r="N581" s="199">
        <v>200</v>
      </c>
      <c r="O581" s="199"/>
      <c r="P581" s="199"/>
      <c r="Q581" s="194">
        <v>32394377</v>
      </c>
      <c r="R581" s="194">
        <v>5693388</v>
      </c>
      <c r="S581" s="197">
        <v>45658</v>
      </c>
    </row>
    <row r="582" spans="1:19" x14ac:dyDescent="0.2">
      <c r="A582" s="192">
        <v>1500003</v>
      </c>
      <c r="B582" s="3">
        <v>140</v>
      </c>
      <c r="C582" s="13" t="s">
        <v>73</v>
      </c>
      <c r="D582" s="13" t="s">
        <v>92</v>
      </c>
      <c r="E582" s="192">
        <v>2</v>
      </c>
      <c r="F582" s="13"/>
      <c r="G582" s="13" t="s">
        <v>108</v>
      </c>
      <c r="H582">
        <v>0.7</v>
      </c>
      <c r="I582" s="3"/>
      <c r="J582" s="3">
        <v>21</v>
      </c>
      <c r="K582" s="13" t="s">
        <v>133</v>
      </c>
      <c r="L582" s="13" t="s">
        <v>167</v>
      </c>
      <c r="M582" s="198" t="s">
        <v>165</v>
      </c>
      <c r="N582" s="3"/>
      <c r="O582" s="3"/>
      <c r="P582" s="3"/>
      <c r="Q582" s="192">
        <v>32394370</v>
      </c>
      <c r="R582" s="192">
        <v>5693158</v>
      </c>
      <c r="S582" s="193">
        <v>45658</v>
      </c>
    </row>
    <row r="583" spans="1:19" x14ac:dyDescent="0.2">
      <c r="A583" s="194">
        <v>1500004</v>
      </c>
      <c r="B583" s="199">
        <v>120</v>
      </c>
      <c r="C583" s="196" t="s">
        <v>73</v>
      </c>
      <c r="D583" s="196" t="s">
        <v>92</v>
      </c>
      <c r="E583" s="194">
        <v>2</v>
      </c>
      <c r="F583" s="196"/>
      <c r="G583" s="196" t="s">
        <v>114</v>
      </c>
      <c r="H583" s="195">
        <v>1.5</v>
      </c>
      <c r="I583" s="199"/>
      <c r="J583" s="194">
        <v>21</v>
      </c>
      <c r="K583" s="196" t="s">
        <v>133</v>
      </c>
      <c r="L583" s="196" t="s">
        <v>167</v>
      </c>
      <c r="M583" s="198" t="s">
        <v>165</v>
      </c>
      <c r="N583" s="199"/>
      <c r="O583" s="199"/>
      <c r="P583" s="199"/>
      <c r="Q583" s="194">
        <v>32394246</v>
      </c>
      <c r="R583" s="194">
        <v>5693178</v>
      </c>
      <c r="S583" s="197">
        <v>45658</v>
      </c>
    </row>
    <row r="584" spans="1:19" x14ac:dyDescent="0.2">
      <c r="A584" s="192">
        <v>1500005</v>
      </c>
      <c r="B584" s="3">
        <v>160</v>
      </c>
      <c r="C584" s="13" t="s">
        <v>73</v>
      </c>
      <c r="D584" s="13" t="s">
        <v>92</v>
      </c>
      <c r="E584" s="192">
        <v>1</v>
      </c>
      <c r="F584" s="13"/>
      <c r="G584" s="13" t="s">
        <v>99</v>
      </c>
      <c r="H584">
        <v>0.8</v>
      </c>
      <c r="I584" s="3">
        <v>25</v>
      </c>
      <c r="J584" s="192">
        <v>24</v>
      </c>
      <c r="K584" s="13" t="s">
        <v>133</v>
      </c>
      <c r="L584" s="13" t="s">
        <v>167</v>
      </c>
      <c r="M584" s="198" t="s">
        <v>165</v>
      </c>
      <c r="N584" s="3">
        <v>600</v>
      </c>
      <c r="O584" s="3"/>
      <c r="P584" s="3"/>
      <c r="Q584" s="192">
        <v>32394098</v>
      </c>
      <c r="R584" s="192">
        <v>5692960</v>
      </c>
      <c r="S584" s="193">
        <v>45658</v>
      </c>
    </row>
    <row r="585" spans="1:19" x14ac:dyDescent="0.2">
      <c r="A585" s="194">
        <v>1500006</v>
      </c>
      <c r="B585" s="199">
        <v>215</v>
      </c>
      <c r="C585" s="196" t="s">
        <v>73</v>
      </c>
      <c r="D585" s="196" t="s">
        <v>92</v>
      </c>
      <c r="E585" s="194">
        <v>1</v>
      </c>
      <c r="F585" s="196"/>
      <c r="G585" s="196" t="s">
        <v>99</v>
      </c>
      <c r="H585" s="195">
        <v>0.8</v>
      </c>
      <c r="I585" s="194">
        <v>25</v>
      </c>
      <c r="J585" s="194">
        <v>24</v>
      </c>
      <c r="K585" s="196" t="s">
        <v>133</v>
      </c>
      <c r="L585" s="196" t="s">
        <v>167</v>
      </c>
      <c r="M585" s="198" t="s">
        <v>165</v>
      </c>
      <c r="N585" s="199">
        <v>700</v>
      </c>
      <c r="O585" s="199"/>
      <c r="P585" s="199"/>
      <c r="Q585" s="194">
        <v>32393864</v>
      </c>
      <c r="R585" s="194">
        <v>5692784</v>
      </c>
      <c r="S585" s="197">
        <v>45658</v>
      </c>
    </row>
    <row r="586" spans="1:19" x14ac:dyDescent="0.2">
      <c r="A586" s="192">
        <v>1500007</v>
      </c>
      <c r="B586" s="3">
        <v>150</v>
      </c>
      <c r="C586" s="13" t="s">
        <v>73</v>
      </c>
      <c r="D586" s="13" t="s">
        <v>92</v>
      </c>
      <c r="E586" s="192">
        <v>2</v>
      </c>
      <c r="F586" s="13"/>
      <c r="G586" s="13" t="s">
        <v>81</v>
      </c>
      <c r="H586">
        <v>0.8</v>
      </c>
      <c r="I586" s="3"/>
      <c r="J586" s="192">
        <v>18</v>
      </c>
      <c r="K586" s="13" t="s">
        <v>133</v>
      </c>
      <c r="L586" s="13" t="s">
        <v>167</v>
      </c>
      <c r="M586" s="198" t="s">
        <v>165</v>
      </c>
      <c r="N586" s="3"/>
      <c r="O586" s="3"/>
      <c r="P586" s="3"/>
      <c r="Q586" s="192">
        <v>32393738</v>
      </c>
      <c r="R586" s="192">
        <v>5692689</v>
      </c>
      <c r="S586" s="193">
        <v>45658</v>
      </c>
    </row>
    <row r="587" spans="1:19" x14ac:dyDescent="0.2">
      <c r="A587" s="194">
        <v>1500008</v>
      </c>
      <c r="B587" s="199">
        <v>150</v>
      </c>
      <c r="C587" s="196" t="s">
        <v>73</v>
      </c>
      <c r="D587" s="196" t="s">
        <v>92</v>
      </c>
      <c r="E587" s="194">
        <v>1</v>
      </c>
      <c r="F587" s="196"/>
      <c r="G587" s="196" t="s">
        <v>102</v>
      </c>
      <c r="H587" s="195">
        <v>0.8</v>
      </c>
      <c r="I587" s="199">
        <v>25</v>
      </c>
      <c r="J587" s="194">
        <v>22</v>
      </c>
      <c r="K587" s="196" t="s">
        <v>133</v>
      </c>
      <c r="L587" s="196" t="s">
        <v>167</v>
      </c>
      <c r="M587" s="198" t="s">
        <v>165</v>
      </c>
      <c r="N587" s="199">
        <v>600</v>
      </c>
      <c r="O587" s="199"/>
      <c r="P587" s="199"/>
      <c r="Q587" s="194">
        <v>32394022</v>
      </c>
      <c r="R587" s="194">
        <v>5693069</v>
      </c>
      <c r="S587" s="197">
        <v>45658</v>
      </c>
    </row>
    <row r="588" spans="1:19" x14ac:dyDescent="0.2">
      <c r="A588" s="192">
        <v>1500009</v>
      </c>
      <c r="B588" s="3">
        <v>165</v>
      </c>
      <c r="C588" s="13" t="s">
        <v>73</v>
      </c>
      <c r="D588" s="13" t="s">
        <v>79</v>
      </c>
      <c r="E588" s="192">
        <v>2</v>
      </c>
      <c r="F588" s="13"/>
      <c r="G588" s="13" t="s">
        <v>81</v>
      </c>
      <c r="H588">
        <v>1</v>
      </c>
      <c r="I588" s="192"/>
      <c r="J588" s="192">
        <v>15</v>
      </c>
      <c r="K588" s="13" t="s">
        <v>133</v>
      </c>
      <c r="L588" s="13" t="s">
        <v>167</v>
      </c>
      <c r="M588" s="198" t="s">
        <v>165</v>
      </c>
      <c r="N588" s="3"/>
      <c r="O588" s="3"/>
      <c r="P588" s="3"/>
      <c r="Q588" s="192">
        <v>32394017</v>
      </c>
      <c r="R588" s="192">
        <v>5693149</v>
      </c>
      <c r="S588" s="193">
        <v>45658</v>
      </c>
    </row>
    <row r="589" spans="1:19" x14ac:dyDescent="0.2">
      <c r="A589" s="194">
        <v>1500010</v>
      </c>
      <c r="B589" s="199">
        <v>95</v>
      </c>
      <c r="C589" s="196" t="s">
        <v>73</v>
      </c>
      <c r="D589" s="196" t="s">
        <v>96</v>
      </c>
      <c r="E589" s="194">
        <v>3</v>
      </c>
      <c r="F589" s="196"/>
      <c r="G589" s="196"/>
      <c r="H589" s="195" t="s">
        <v>159</v>
      </c>
      <c r="I589" s="194"/>
      <c r="J589" s="194"/>
      <c r="K589" s="196" t="s">
        <v>133</v>
      </c>
      <c r="L589" s="196" t="s">
        <v>167</v>
      </c>
      <c r="M589" s="198" t="s">
        <v>165</v>
      </c>
      <c r="N589" s="199">
        <v>10000</v>
      </c>
      <c r="O589" s="199"/>
      <c r="P589" s="199"/>
      <c r="Q589" s="194">
        <v>32393606</v>
      </c>
      <c r="R589" s="194">
        <v>5692871</v>
      </c>
      <c r="S589" s="197">
        <v>45658</v>
      </c>
    </row>
    <row r="590" spans="1:19" x14ac:dyDescent="0.2">
      <c r="A590" s="192">
        <v>1500011</v>
      </c>
      <c r="B590" s="3">
        <v>130</v>
      </c>
      <c r="C590" s="13" t="s">
        <v>73</v>
      </c>
      <c r="D590" s="13" t="s">
        <v>92</v>
      </c>
      <c r="E590" s="192">
        <v>2</v>
      </c>
      <c r="F590" s="13"/>
      <c r="G590" s="13" t="s">
        <v>108</v>
      </c>
      <c r="H590">
        <v>1</v>
      </c>
      <c r="I590" s="3"/>
      <c r="J590" s="192">
        <v>16</v>
      </c>
      <c r="K590" s="13" t="s">
        <v>133</v>
      </c>
      <c r="L590" s="13" t="s">
        <v>167</v>
      </c>
      <c r="M590" s="198" t="s">
        <v>165</v>
      </c>
      <c r="N590" s="3"/>
      <c r="O590" s="3"/>
      <c r="P590" s="3"/>
      <c r="Q590" s="192">
        <v>32393915</v>
      </c>
      <c r="R590" s="192">
        <v>5693204</v>
      </c>
      <c r="S590" s="193">
        <v>45658</v>
      </c>
    </row>
    <row r="591" spans="1:19" x14ac:dyDescent="0.2">
      <c r="A591" s="194">
        <v>1500012</v>
      </c>
      <c r="B591" s="199">
        <v>175</v>
      </c>
      <c r="C591" s="196" t="s">
        <v>73</v>
      </c>
      <c r="D591" s="196" t="s">
        <v>92</v>
      </c>
      <c r="E591" s="194">
        <v>2</v>
      </c>
      <c r="F591" s="196"/>
      <c r="G591" s="196" t="s">
        <v>84</v>
      </c>
      <c r="H591" s="195">
        <v>0.9</v>
      </c>
      <c r="I591" s="199"/>
      <c r="J591" s="199">
        <v>18</v>
      </c>
      <c r="K591" s="196" t="s">
        <v>133</v>
      </c>
      <c r="L591" s="196" t="s">
        <v>167</v>
      </c>
      <c r="M591" s="198" t="s">
        <v>165</v>
      </c>
      <c r="N591" s="199"/>
      <c r="O591" s="199"/>
      <c r="P591" s="199"/>
      <c r="Q591" s="194">
        <v>32394035</v>
      </c>
      <c r="R591" s="194">
        <v>5693338</v>
      </c>
      <c r="S591" s="197">
        <v>45658</v>
      </c>
    </row>
    <row r="592" spans="1:19" x14ac:dyDescent="0.2">
      <c r="A592" s="192">
        <v>1500013</v>
      </c>
      <c r="B592" s="3">
        <v>200</v>
      </c>
      <c r="C592" s="13" t="s">
        <v>73</v>
      </c>
      <c r="D592" s="13" t="s">
        <v>92</v>
      </c>
      <c r="E592" s="192">
        <v>1</v>
      </c>
      <c r="F592" s="13"/>
      <c r="G592" s="13" t="s">
        <v>100</v>
      </c>
      <c r="H592">
        <v>0.8</v>
      </c>
      <c r="I592" s="3">
        <v>20</v>
      </c>
      <c r="J592" s="192">
        <v>21</v>
      </c>
      <c r="K592" s="13" t="s">
        <v>133</v>
      </c>
      <c r="L592" s="13" t="s">
        <v>167</v>
      </c>
      <c r="M592" s="198" t="s">
        <v>165</v>
      </c>
      <c r="N592" s="3">
        <v>300</v>
      </c>
      <c r="O592" s="3"/>
      <c r="P592" s="3"/>
      <c r="Q592" s="192">
        <v>32393682</v>
      </c>
      <c r="R592" s="192">
        <v>5692522</v>
      </c>
      <c r="S592" s="193">
        <v>45658</v>
      </c>
    </row>
    <row r="593" spans="1:19" x14ac:dyDescent="0.2">
      <c r="A593" s="194">
        <v>1500014</v>
      </c>
      <c r="B593" s="199">
        <v>145</v>
      </c>
      <c r="C593" s="196" t="s">
        <v>73</v>
      </c>
      <c r="D593" s="196" t="s">
        <v>92</v>
      </c>
      <c r="E593" s="194">
        <v>2</v>
      </c>
      <c r="F593" s="196"/>
      <c r="G593" s="196" t="s">
        <v>88</v>
      </c>
      <c r="H593" s="195">
        <v>1.2</v>
      </c>
      <c r="I593" s="194"/>
      <c r="J593" s="194">
        <v>17</v>
      </c>
      <c r="K593" s="196" t="s">
        <v>133</v>
      </c>
      <c r="L593" s="196" t="s">
        <v>167</v>
      </c>
      <c r="M593" s="198" t="s">
        <v>165</v>
      </c>
      <c r="N593" s="199"/>
      <c r="O593" s="199"/>
      <c r="P593" s="199"/>
      <c r="Q593" s="194">
        <v>32394045</v>
      </c>
      <c r="R593" s="194">
        <v>5693743</v>
      </c>
      <c r="S593" s="197">
        <v>45658</v>
      </c>
    </row>
    <row r="594" spans="1:19" x14ac:dyDescent="0.2">
      <c r="A594" s="192">
        <v>1500015</v>
      </c>
      <c r="B594" s="3">
        <v>155</v>
      </c>
      <c r="C594" s="13" t="s">
        <v>73</v>
      </c>
      <c r="D594" s="13" t="s">
        <v>92</v>
      </c>
      <c r="E594" s="192">
        <v>2</v>
      </c>
      <c r="F594" s="13"/>
      <c r="G594" s="13" t="s">
        <v>85</v>
      </c>
      <c r="H594">
        <v>1.1000000000000001</v>
      </c>
      <c r="I594" s="3"/>
      <c r="J594" s="192">
        <v>19</v>
      </c>
      <c r="K594" s="13" t="s">
        <v>133</v>
      </c>
      <c r="L594" s="13" t="s">
        <v>167</v>
      </c>
      <c r="M594" s="198" t="s">
        <v>165</v>
      </c>
      <c r="N594" s="3"/>
      <c r="O594" s="3"/>
      <c r="P594" s="3"/>
      <c r="Q594" s="192">
        <v>32393855</v>
      </c>
      <c r="R594" s="192">
        <v>5693649</v>
      </c>
      <c r="S594" s="193">
        <v>45658</v>
      </c>
    </row>
    <row r="595" spans="1:19" x14ac:dyDescent="0.2">
      <c r="A595" s="194">
        <v>1500016</v>
      </c>
      <c r="B595" s="199">
        <v>205</v>
      </c>
      <c r="C595" s="196" t="s">
        <v>73</v>
      </c>
      <c r="D595" s="196" t="s">
        <v>92</v>
      </c>
      <c r="E595" s="194">
        <v>1</v>
      </c>
      <c r="F595" s="196"/>
      <c r="G595" s="196" t="s">
        <v>107</v>
      </c>
      <c r="H595" s="195">
        <v>0.6</v>
      </c>
      <c r="I595" s="194">
        <v>25</v>
      </c>
      <c r="J595" s="194">
        <v>24</v>
      </c>
      <c r="K595" s="196" t="s">
        <v>133</v>
      </c>
      <c r="L595" s="196" t="s">
        <v>167</v>
      </c>
      <c r="M595" s="198" t="s">
        <v>165</v>
      </c>
      <c r="N595" s="199">
        <v>300</v>
      </c>
      <c r="O595" s="199"/>
      <c r="P595" s="199"/>
      <c r="Q595" s="194">
        <v>32393847</v>
      </c>
      <c r="R595" s="194">
        <v>5693363</v>
      </c>
      <c r="S595" s="197">
        <v>45658</v>
      </c>
    </row>
    <row r="596" spans="1:19" x14ac:dyDescent="0.2">
      <c r="A596" s="192">
        <v>1500017</v>
      </c>
      <c r="B596" s="3">
        <v>215</v>
      </c>
      <c r="C596" s="13" t="s">
        <v>73</v>
      </c>
      <c r="D596" s="13" t="s">
        <v>92</v>
      </c>
      <c r="E596" s="192">
        <v>1</v>
      </c>
      <c r="F596" s="13"/>
      <c r="G596" s="13" t="s">
        <v>102</v>
      </c>
      <c r="H596">
        <v>0.8</v>
      </c>
      <c r="I596" s="192">
        <v>25</v>
      </c>
      <c r="J596" s="192">
        <v>23</v>
      </c>
      <c r="K596" s="13" t="s">
        <v>133</v>
      </c>
      <c r="L596" s="13" t="s">
        <v>167</v>
      </c>
      <c r="M596" s="198" t="s">
        <v>165</v>
      </c>
      <c r="N596" s="3">
        <v>600</v>
      </c>
      <c r="O596" s="3"/>
      <c r="P596" s="3"/>
      <c r="Q596" s="192">
        <v>32393515</v>
      </c>
      <c r="R596" s="192">
        <v>5693517</v>
      </c>
      <c r="S596" s="193">
        <v>45658</v>
      </c>
    </row>
    <row r="597" spans="1:19" x14ac:dyDescent="0.2">
      <c r="A597" s="194">
        <v>1500018</v>
      </c>
      <c r="B597" s="199">
        <v>185</v>
      </c>
      <c r="C597" s="196" t="s">
        <v>73</v>
      </c>
      <c r="D597" s="196" t="s">
        <v>92</v>
      </c>
      <c r="E597" s="194">
        <v>2</v>
      </c>
      <c r="F597" s="196"/>
      <c r="G597" s="196" t="s">
        <v>84</v>
      </c>
      <c r="H597" s="195">
        <v>1.2</v>
      </c>
      <c r="I597" s="199"/>
      <c r="J597" s="194">
        <v>21</v>
      </c>
      <c r="K597" s="196" t="s">
        <v>133</v>
      </c>
      <c r="L597" s="196" t="s">
        <v>167</v>
      </c>
      <c r="M597" s="198" t="s">
        <v>165</v>
      </c>
      <c r="N597" s="199"/>
      <c r="O597" s="199"/>
      <c r="P597" s="199"/>
      <c r="Q597" s="194">
        <v>32393235</v>
      </c>
      <c r="R597" s="194">
        <v>5693291</v>
      </c>
      <c r="S597" s="197">
        <v>45658</v>
      </c>
    </row>
    <row r="598" spans="1:19" x14ac:dyDescent="0.2">
      <c r="A598" s="192">
        <v>1500019</v>
      </c>
      <c r="B598" s="3">
        <v>70</v>
      </c>
      <c r="C598" s="13" t="s">
        <v>73</v>
      </c>
      <c r="D598" s="13" t="s">
        <v>97</v>
      </c>
      <c r="E598" s="192">
        <v>3</v>
      </c>
      <c r="F598" s="13"/>
      <c r="H598" t="s">
        <v>159</v>
      </c>
      <c r="I598" s="192"/>
      <c r="J598" s="192"/>
      <c r="K598" s="13" t="s">
        <v>133</v>
      </c>
      <c r="L598" s="13" t="s">
        <v>167</v>
      </c>
      <c r="M598" s="198" t="s">
        <v>165</v>
      </c>
      <c r="N598" s="3">
        <v>20000</v>
      </c>
      <c r="O598" s="3"/>
      <c r="P598" s="3"/>
      <c r="Q598" s="192">
        <v>32392948</v>
      </c>
      <c r="R598" s="192">
        <v>5692987</v>
      </c>
      <c r="S598" s="193">
        <v>45658</v>
      </c>
    </row>
    <row r="599" spans="1:19" x14ac:dyDescent="0.2">
      <c r="A599" s="194">
        <v>1500020</v>
      </c>
      <c r="B599" s="199">
        <v>75</v>
      </c>
      <c r="C599" s="196" t="s">
        <v>73</v>
      </c>
      <c r="D599" s="196" t="s">
        <v>79</v>
      </c>
      <c r="E599" s="194">
        <v>2</v>
      </c>
      <c r="F599" s="196"/>
      <c r="G599" s="196" t="s">
        <v>108</v>
      </c>
      <c r="H599" s="195" t="s">
        <v>159</v>
      </c>
      <c r="I599" s="194"/>
      <c r="J599" s="194">
        <v>13</v>
      </c>
      <c r="K599" s="196" t="s">
        <v>133</v>
      </c>
      <c r="L599" s="196" t="s">
        <v>167</v>
      </c>
      <c r="M599" s="198" t="s">
        <v>165</v>
      </c>
      <c r="N599" s="199">
        <v>2500</v>
      </c>
      <c r="O599" s="199"/>
      <c r="P599" s="199"/>
      <c r="Q599" s="194">
        <v>32392833</v>
      </c>
      <c r="R599" s="194">
        <v>5693031</v>
      </c>
      <c r="S599" s="197">
        <v>45658</v>
      </c>
    </row>
    <row r="600" spans="1:19" x14ac:dyDescent="0.2">
      <c r="A600" s="192">
        <v>1500021</v>
      </c>
      <c r="B600" s="3">
        <v>160</v>
      </c>
      <c r="C600" s="13" t="s">
        <v>73</v>
      </c>
      <c r="D600" s="13" t="s">
        <v>92</v>
      </c>
      <c r="E600" s="192">
        <v>1</v>
      </c>
      <c r="F600" s="13"/>
      <c r="G600" s="13" t="s">
        <v>99</v>
      </c>
      <c r="H600">
        <v>0.8</v>
      </c>
      <c r="I600" s="192">
        <v>25</v>
      </c>
      <c r="J600" s="192">
        <v>19</v>
      </c>
      <c r="K600" s="13" t="s">
        <v>133</v>
      </c>
      <c r="L600" s="13" t="s">
        <v>167</v>
      </c>
      <c r="M600" s="198" t="s">
        <v>165</v>
      </c>
      <c r="N600" s="3">
        <v>500</v>
      </c>
      <c r="O600" s="3"/>
      <c r="P600" s="3"/>
      <c r="Q600" s="192">
        <v>32393027</v>
      </c>
      <c r="R600" s="192">
        <v>5693262</v>
      </c>
      <c r="S600" s="193">
        <v>45658</v>
      </c>
    </row>
    <row r="601" spans="1:19" x14ac:dyDescent="0.2">
      <c r="A601" s="194">
        <v>1500022</v>
      </c>
      <c r="B601" s="199">
        <v>180</v>
      </c>
      <c r="C601" s="196" t="s">
        <v>73</v>
      </c>
      <c r="D601" s="196" t="s">
        <v>92</v>
      </c>
      <c r="E601" s="194">
        <v>2</v>
      </c>
      <c r="F601" s="196"/>
      <c r="G601" s="196" t="s">
        <v>81</v>
      </c>
      <c r="H601" s="195">
        <v>1.2</v>
      </c>
      <c r="I601" s="194"/>
      <c r="J601" s="194">
        <v>16</v>
      </c>
      <c r="K601" s="196" t="s">
        <v>133</v>
      </c>
      <c r="L601" s="196" t="s">
        <v>167</v>
      </c>
      <c r="M601" s="198" t="s">
        <v>165</v>
      </c>
      <c r="N601" s="199"/>
      <c r="O601" s="199"/>
      <c r="P601" s="199"/>
      <c r="Q601" s="194">
        <v>32393032</v>
      </c>
      <c r="R601" s="194">
        <v>5693436</v>
      </c>
      <c r="S601" s="197">
        <v>45658</v>
      </c>
    </row>
    <row r="602" spans="1:19" x14ac:dyDescent="0.2">
      <c r="A602" s="192">
        <v>1500023</v>
      </c>
      <c r="B602" s="3">
        <v>165</v>
      </c>
      <c r="C602" s="13" t="s">
        <v>73</v>
      </c>
      <c r="D602" s="13" t="s">
        <v>92</v>
      </c>
      <c r="E602" s="192">
        <v>1</v>
      </c>
      <c r="F602" s="13"/>
      <c r="G602" s="13" t="s">
        <v>84</v>
      </c>
      <c r="H602">
        <v>0.8</v>
      </c>
      <c r="I602" s="192">
        <v>25</v>
      </c>
      <c r="J602" s="192">
        <v>19</v>
      </c>
      <c r="K602" s="13" t="s">
        <v>133</v>
      </c>
      <c r="L602" s="13" t="s">
        <v>167</v>
      </c>
      <c r="M602" s="198" t="s">
        <v>165</v>
      </c>
      <c r="N602" s="3">
        <v>600</v>
      </c>
      <c r="O602" s="3"/>
      <c r="P602" s="3"/>
      <c r="Q602" s="192">
        <v>32392753</v>
      </c>
      <c r="R602" s="192">
        <v>5693703</v>
      </c>
      <c r="S602" s="193">
        <v>45658</v>
      </c>
    </row>
    <row r="603" spans="1:19" x14ac:dyDescent="0.2">
      <c r="A603" s="194">
        <v>1500024</v>
      </c>
      <c r="B603" s="199">
        <v>215</v>
      </c>
      <c r="C603" s="196" t="s">
        <v>73</v>
      </c>
      <c r="D603" s="196" t="s">
        <v>92</v>
      </c>
      <c r="E603" s="194">
        <v>1</v>
      </c>
      <c r="F603" s="196"/>
      <c r="G603" s="196" t="s">
        <v>99</v>
      </c>
      <c r="H603" s="195">
        <v>0.8</v>
      </c>
      <c r="I603" s="199">
        <v>25</v>
      </c>
      <c r="J603" s="194">
        <v>17</v>
      </c>
      <c r="K603" s="196" t="s">
        <v>133</v>
      </c>
      <c r="L603" s="196" t="s">
        <v>167</v>
      </c>
      <c r="M603" s="198" t="s">
        <v>165</v>
      </c>
      <c r="N603" s="199">
        <v>300</v>
      </c>
      <c r="O603" s="199"/>
      <c r="P603" s="199"/>
      <c r="Q603" s="194">
        <v>32392799</v>
      </c>
      <c r="R603" s="194">
        <v>5693823</v>
      </c>
      <c r="S603" s="197">
        <v>45658</v>
      </c>
    </row>
    <row r="604" spans="1:19" x14ac:dyDescent="0.2">
      <c r="A604" s="192">
        <v>1500025</v>
      </c>
      <c r="B604" s="3">
        <v>170</v>
      </c>
      <c r="C604" s="13" t="s">
        <v>73</v>
      </c>
      <c r="D604" s="13" t="s">
        <v>92</v>
      </c>
      <c r="E604" s="192">
        <v>2</v>
      </c>
      <c r="F604" s="13"/>
      <c r="G604" s="13" t="s">
        <v>81</v>
      </c>
      <c r="H604">
        <v>0.7</v>
      </c>
      <c r="I604" s="3"/>
      <c r="J604" s="192">
        <v>20</v>
      </c>
      <c r="K604" s="13" t="s">
        <v>133</v>
      </c>
      <c r="L604" s="13" t="s">
        <v>167</v>
      </c>
      <c r="M604" s="198" t="s">
        <v>165</v>
      </c>
      <c r="N604" s="3"/>
      <c r="O604" s="3"/>
      <c r="P604" s="3"/>
      <c r="Q604" s="192">
        <v>32393016</v>
      </c>
      <c r="R604" s="192">
        <v>5693625</v>
      </c>
      <c r="S604" s="193">
        <v>45658</v>
      </c>
    </row>
    <row r="605" spans="1:19" x14ac:dyDescent="0.2">
      <c r="A605" s="194">
        <v>1500026</v>
      </c>
      <c r="B605" s="199">
        <v>185</v>
      </c>
      <c r="C605" s="196" t="s">
        <v>73</v>
      </c>
      <c r="D605" s="196" t="s">
        <v>92</v>
      </c>
      <c r="E605" s="194">
        <v>1</v>
      </c>
      <c r="F605" s="196"/>
      <c r="G605" s="196" t="s">
        <v>99</v>
      </c>
      <c r="H605" s="195">
        <v>0.6</v>
      </c>
      <c r="I605" s="199">
        <v>20</v>
      </c>
      <c r="J605" s="199">
        <v>21</v>
      </c>
      <c r="K605" s="196" t="s">
        <v>133</v>
      </c>
      <c r="L605" s="196" t="s">
        <v>167</v>
      </c>
      <c r="M605" s="198" t="s">
        <v>165</v>
      </c>
      <c r="N605" s="199">
        <v>600</v>
      </c>
      <c r="O605" s="199"/>
      <c r="P605" s="199"/>
      <c r="Q605" s="194">
        <v>32393033</v>
      </c>
      <c r="R605" s="194">
        <v>5693836</v>
      </c>
      <c r="S605" s="197">
        <v>45658</v>
      </c>
    </row>
    <row r="606" spans="1:19" x14ac:dyDescent="0.2">
      <c r="A606" s="192">
        <v>1500027</v>
      </c>
      <c r="B606" s="3">
        <v>200</v>
      </c>
      <c r="C606" s="13" t="s">
        <v>73</v>
      </c>
      <c r="D606" s="13" t="s">
        <v>92</v>
      </c>
      <c r="E606" s="192">
        <v>1</v>
      </c>
      <c r="F606" s="13"/>
      <c r="G606" s="13" t="s">
        <v>99</v>
      </c>
      <c r="H606">
        <v>1</v>
      </c>
      <c r="I606" s="192">
        <v>25</v>
      </c>
      <c r="J606" s="192">
        <v>20</v>
      </c>
      <c r="K606" s="13" t="s">
        <v>133</v>
      </c>
      <c r="L606" s="13" t="s">
        <v>167</v>
      </c>
      <c r="M606" s="198" t="s">
        <v>165</v>
      </c>
      <c r="N606" s="3">
        <v>300</v>
      </c>
      <c r="O606" s="3"/>
      <c r="P606" s="3"/>
      <c r="Q606" s="192">
        <v>32393140</v>
      </c>
      <c r="R606" s="192">
        <v>5693809</v>
      </c>
      <c r="S606" s="193">
        <v>45658</v>
      </c>
    </row>
    <row r="607" spans="1:19" x14ac:dyDescent="0.2">
      <c r="A607" s="194">
        <v>1500028</v>
      </c>
      <c r="B607" s="199">
        <v>275</v>
      </c>
      <c r="C607" s="196" t="s">
        <v>73</v>
      </c>
      <c r="D607" s="196" t="s">
        <v>92</v>
      </c>
      <c r="E607" s="194">
        <v>1</v>
      </c>
      <c r="F607" s="196"/>
      <c r="G607" s="196" t="s">
        <v>100</v>
      </c>
      <c r="H607" s="195">
        <v>0.8</v>
      </c>
      <c r="I607" s="199">
        <v>20</v>
      </c>
      <c r="J607" s="194">
        <v>24</v>
      </c>
      <c r="K607" s="196" t="s">
        <v>133</v>
      </c>
      <c r="L607" s="196" t="s">
        <v>167</v>
      </c>
      <c r="M607" s="198" t="s">
        <v>165</v>
      </c>
      <c r="N607" s="199">
        <v>600</v>
      </c>
      <c r="O607" s="199"/>
      <c r="P607" s="199"/>
      <c r="Q607" s="194">
        <v>32393396</v>
      </c>
      <c r="R607" s="194">
        <v>5693951</v>
      </c>
      <c r="S607" s="197">
        <v>45658</v>
      </c>
    </row>
    <row r="608" spans="1:19" x14ac:dyDescent="0.2">
      <c r="A608" s="192">
        <v>1500029</v>
      </c>
      <c r="B608" s="3">
        <v>310</v>
      </c>
      <c r="C608" s="13" t="s">
        <v>73</v>
      </c>
      <c r="D608" s="13" t="s">
        <v>92</v>
      </c>
      <c r="E608" s="192">
        <v>1</v>
      </c>
      <c r="F608" s="13"/>
      <c r="G608" s="13" t="s">
        <v>107</v>
      </c>
      <c r="H608">
        <v>0.5</v>
      </c>
      <c r="I608" s="3">
        <v>20</v>
      </c>
      <c r="J608" s="3">
        <v>24</v>
      </c>
      <c r="K608" s="13" t="s">
        <v>133</v>
      </c>
      <c r="L608" s="13" t="s">
        <v>167</v>
      </c>
      <c r="M608" s="198" t="s">
        <v>165</v>
      </c>
      <c r="N608" s="3">
        <v>400</v>
      </c>
      <c r="O608" s="3"/>
      <c r="P608" s="3"/>
      <c r="Q608" s="192">
        <v>32393580</v>
      </c>
      <c r="R608" s="192">
        <v>5694121</v>
      </c>
      <c r="S608" s="193">
        <v>45658</v>
      </c>
    </row>
    <row r="609" spans="1:19" x14ac:dyDescent="0.2">
      <c r="A609" s="194">
        <v>1500030</v>
      </c>
      <c r="B609" s="199">
        <v>275</v>
      </c>
      <c r="C609" s="196" t="s">
        <v>73</v>
      </c>
      <c r="D609" s="196" t="s">
        <v>92</v>
      </c>
      <c r="E609" s="194">
        <v>1</v>
      </c>
      <c r="F609" s="196"/>
      <c r="G609" s="196" t="s">
        <v>107</v>
      </c>
      <c r="H609" s="195">
        <v>0.5</v>
      </c>
      <c r="I609" s="199">
        <v>20</v>
      </c>
      <c r="J609" s="199">
        <v>23</v>
      </c>
      <c r="K609" s="196" t="s">
        <v>133</v>
      </c>
      <c r="L609" s="196" t="s">
        <v>167</v>
      </c>
      <c r="M609" s="198" t="s">
        <v>165</v>
      </c>
      <c r="N609" s="199">
        <v>400</v>
      </c>
      <c r="O609" s="199"/>
      <c r="P609" s="199"/>
      <c r="Q609" s="194">
        <v>32393616</v>
      </c>
      <c r="R609" s="194">
        <v>5693922</v>
      </c>
      <c r="S609" s="197">
        <v>45658</v>
      </c>
    </row>
    <row r="610" spans="1:19" x14ac:dyDescent="0.2">
      <c r="A610" s="192">
        <v>1500031</v>
      </c>
      <c r="B610" s="3">
        <v>110</v>
      </c>
      <c r="C610" s="13" t="s">
        <v>73</v>
      </c>
      <c r="D610" s="13" t="s">
        <v>92</v>
      </c>
      <c r="E610" s="192">
        <v>2</v>
      </c>
      <c r="F610" s="13"/>
      <c r="G610" s="13" t="s">
        <v>84</v>
      </c>
      <c r="H610">
        <v>1.2</v>
      </c>
      <c r="I610" s="3"/>
      <c r="J610" s="3">
        <v>13</v>
      </c>
      <c r="K610" s="13" t="s">
        <v>133</v>
      </c>
      <c r="L610" s="13" t="s">
        <v>167</v>
      </c>
      <c r="M610" s="198" t="s">
        <v>165</v>
      </c>
      <c r="N610" s="3"/>
      <c r="O610" s="3"/>
      <c r="P610" s="3"/>
      <c r="Q610" s="192">
        <v>32392855</v>
      </c>
      <c r="R610" s="192">
        <v>5693156</v>
      </c>
      <c r="S610" s="193">
        <v>45658</v>
      </c>
    </row>
    <row r="611" spans="1:19" x14ac:dyDescent="0.2">
      <c r="A611" s="194">
        <v>1500032</v>
      </c>
      <c r="B611" s="199">
        <v>140</v>
      </c>
      <c r="C611" s="196" t="s">
        <v>73</v>
      </c>
      <c r="D611" s="196" t="s">
        <v>92</v>
      </c>
      <c r="E611" s="194">
        <v>2</v>
      </c>
      <c r="F611" s="196"/>
      <c r="G611" s="196" t="s">
        <v>83</v>
      </c>
      <c r="H611" s="195">
        <v>0.7</v>
      </c>
      <c r="I611" s="199"/>
      <c r="J611" s="199">
        <v>15</v>
      </c>
      <c r="K611" s="196" t="s">
        <v>133</v>
      </c>
      <c r="L611" s="196" t="s">
        <v>167</v>
      </c>
      <c r="M611" s="198" t="s">
        <v>165</v>
      </c>
      <c r="N611" s="199"/>
      <c r="O611" s="199"/>
      <c r="P611" s="199"/>
      <c r="Q611" s="194">
        <v>32393935</v>
      </c>
      <c r="R611" s="194">
        <v>5694090</v>
      </c>
      <c r="S611" s="197">
        <v>45658</v>
      </c>
    </row>
    <row r="612" spans="1:19" x14ac:dyDescent="0.2">
      <c r="A612" s="192">
        <v>1500033</v>
      </c>
      <c r="B612" s="3">
        <v>110</v>
      </c>
      <c r="C612" s="13" t="s">
        <v>73</v>
      </c>
      <c r="D612" s="13" t="s">
        <v>79</v>
      </c>
      <c r="E612" s="192">
        <v>2</v>
      </c>
      <c r="F612" s="13"/>
      <c r="G612" s="13" t="s">
        <v>107</v>
      </c>
      <c r="H612" t="s">
        <v>159</v>
      </c>
      <c r="I612" s="3"/>
      <c r="J612" s="3"/>
      <c r="K612" s="13" t="s">
        <v>133</v>
      </c>
      <c r="L612" s="13" t="s">
        <v>167</v>
      </c>
      <c r="M612" s="198" t="s">
        <v>165</v>
      </c>
      <c r="N612" s="3"/>
      <c r="O612" s="3"/>
      <c r="P612" s="3"/>
      <c r="Q612" s="192">
        <v>32392546</v>
      </c>
      <c r="R612" s="192">
        <v>5693888</v>
      </c>
      <c r="S612" s="193">
        <v>45658</v>
      </c>
    </row>
    <row r="613" spans="1:19" x14ac:dyDescent="0.2">
      <c r="A613" s="194">
        <v>1500034</v>
      </c>
      <c r="B613" s="199">
        <v>195</v>
      </c>
      <c r="C613" s="196" t="s">
        <v>73</v>
      </c>
      <c r="D613" s="196" t="s">
        <v>92</v>
      </c>
      <c r="E613" s="194">
        <v>1</v>
      </c>
      <c r="F613" s="196"/>
      <c r="G613" s="196" t="s">
        <v>99</v>
      </c>
      <c r="H613" s="195">
        <v>0.8</v>
      </c>
      <c r="I613" s="199">
        <v>20</v>
      </c>
      <c r="J613" s="199">
        <v>21</v>
      </c>
      <c r="K613" s="196" t="s">
        <v>133</v>
      </c>
      <c r="L613" s="196" t="s">
        <v>167</v>
      </c>
      <c r="M613" s="198" t="s">
        <v>165</v>
      </c>
      <c r="N613" s="199">
        <v>400</v>
      </c>
      <c r="O613" s="199"/>
      <c r="P613" s="199"/>
      <c r="Q613" s="194">
        <v>32393193</v>
      </c>
      <c r="R613" s="194">
        <v>5693537</v>
      </c>
      <c r="S613" s="197">
        <v>45658</v>
      </c>
    </row>
    <row r="614" spans="1:19" x14ac:dyDescent="0.2">
      <c r="A614" s="192">
        <v>1500035</v>
      </c>
      <c r="B614" s="3">
        <v>130</v>
      </c>
      <c r="C614" s="13" t="s">
        <v>73</v>
      </c>
      <c r="D614" s="13" t="s">
        <v>92</v>
      </c>
      <c r="E614" s="192">
        <v>2</v>
      </c>
      <c r="F614" s="13"/>
      <c r="G614" s="13" t="s">
        <v>84</v>
      </c>
      <c r="H614">
        <v>1.1000000000000001</v>
      </c>
      <c r="I614" s="192"/>
      <c r="J614" s="192">
        <v>16</v>
      </c>
      <c r="K614" s="13" t="s">
        <v>133</v>
      </c>
      <c r="L614" s="13" t="s">
        <v>167</v>
      </c>
      <c r="M614" s="198" t="s">
        <v>165</v>
      </c>
      <c r="N614" s="3"/>
      <c r="O614" s="3"/>
      <c r="P614" s="3"/>
      <c r="Q614" s="192">
        <v>32393010</v>
      </c>
      <c r="R614" s="192">
        <v>5693157</v>
      </c>
      <c r="S614" s="193">
        <v>45658</v>
      </c>
    </row>
    <row r="615" spans="1:19" x14ac:dyDescent="0.2">
      <c r="A615" s="194">
        <v>1500036</v>
      </c>
      <c r="B615" s="199">
        <v>150</v>
      </c>
      <c r="C615" s="196" t="s">
        <v>73</v>
      </c>
      <c r="D615" s="196" t="s">
        <v>97</v>
      </c>
      <c r="E615" s="194">
        <v>3</v>
      </c>
      <c r="F615" s="196"/>
      <c r="G615" s="196"/>
      <c r="H615" s="195" t="s">
        <v>159</v>
      </c>
      <c r="I615" s="199"/>
      <c r="J615" s="199"/>
      <c r="K615" s="196" t="s">
        <v>133</v>
      </c>
      <c r="L615" s="196" t="s">
        <v>167</v>
      </c>
      <c r="M615" s="198" t="s">
        <v>165</v>
      </c>
      <c r="N615" s="199">
        <v>10000</v>
      </c>
      <c r="O615" s="199"/>
      <c r="P615" s="199"/>
      <c r="Q615" s="194">
        <v>32394586</v>
      </c>
      <c r="R615" s="194">
        <v>5693354</v>
      </c>
      <c r="S615" s="197">
        <v>45658</v>
      </c>
    </row>
    <row r="616" spans="1:19" x14ac:dyDescent="0.2">
      <c r="A616" s="192">
        <v>1500037</v>
      </c>
      <c r="B616" s="3">
        <v>70</v>
      </c>
      <c r="C616" s="13" t="s">
        <v>93</v>
      </c>
      <c r="D616" s="13" t="s">
        <v>94</v>
      </c>
      <c r="E616" s="192">
        <v>7</v>
      </c>
      <c r="F616" s="13"/>
      <c r="H616" t="s">
        <v>159</v>
      </c>
      <c r="I616" s="3"/>
      <c r="J616" s="3"/>
      <c r="K616" s="13" t="s">
        <v>133</v>
      </c>
      <c r="L616" s="13" t="s">
        <v>167</v>
      </c>
      <c r="M616" s="198" t="s">
        <v>165</v>
      </c>
      <c r="N616" s="3"/>
      <c r="O616" s="3"/>
      <c r="P616" s="3"/>
      <c r="Q616" s="192">
        <v>32394027</v>
      </c>
      <c r="R616" s="192">
        <v>5692166</v>
      </c>
      <c r="S616" s="193">
        <v>45658</v>
      </c>
    </row>
    <row r="617" spans="1:19" x14ac:dyDescent="0.2">
      <c r="A617" s="194">
        <v>1500038</v>
      </c>
      <c r="B617" s="199">
        <v>21</v>
      </c>
      <c r="C617" s="196" t="s">
        <v>105</v>
      </c>
      <c r="D617" s="196" t="s">
        <v>161</v>
      </c>
      <c r="E617" s="194">
        <v>5</v>
      </c>
      <c r="F617" s="196"/>
      <c r="G617" s="196"/>
      <c r="H617" s="195" t="s">
        <v>159</v>
      </c>
      <c r="I617" s="199"/>
      <c r="J617" s="199"/>
      <c r="K617" s="196" t="s">
        <v>133</v>
      </c>
      <c r="L617" s="196" t="s">
        <v>167</v>
      </c>
      <c r="M617" s="198" t="s">
        <v>165</v>
      </c>
      <c r="N617" s="199"/>
      <c r="O617" s="199"/>
      <c r="P617" s="199"/>
      <c r="Q617" s="194">
        <v>32394317</v>
      </c>
      <c r="R617" s="194">
        <v>5692527</v>
      </c>
      <c r="S617" s="197">
        <v>45658</v>
      </c>
    </row>
    <row r="618" spans="1:19" x14ac:dyDescent="0.2">
      <c r="A618" s="192">
        <v>1500039</v>
      </c>
      <c r="B618" s="3">
        <v>15</v>
      </c>
      <c r="C618" s="13" t="s">
        <v>93</v>
      </c>
      <c r="D618" s="13" t="s">
        <v>94</v>
      </c>
      <c r="E618" s="192">
        <v>7</v>
      </c>
      <c r="F618" s="13"/>
      <c r="H618" t="s">
        <v>159</v>
      </c>
      <c r="I618" s="192"/>
      <c r="J618" s="192"/>
      <c r="K618" s="13" t="s">
        <v>133</v>
      </c>
      <c r="L618" s="13" t="s">
        <v>167</v>
      </c>
      <c r="M618" s="198" t="s">
        <v>165</v>
      </c>
      <c r="N618" s="3"/>
      <c r="O618" s="3"/>
      <c r="P618" s="3"/>
      <c r="Q618" s="192">
        <v>32393721</v>
      </c>
      <c r="R618" s="192">
        <v>5693231</v>
      </c>
      <c r="S618" s="193">
        <v>45658</v>
      </c>
    </row>
    <row r="619" spans="1:19" x14ac:dyDescent="0.2">
      <c r="A619" s="194">
        <v>1500040</v>
      </c>
      <c r="B619" s="199">
        <v>21</v>
      </c>
      <c r="C619" s="196" t="s">
        <v>105</v>
      </c>
      <c r="D619" s="196" t="s">
        <v>161</v>
      </c>
      <c r="E619" s="194">
        <v>5</v>
      </c>
      <c r="F619" s="196"/>
      <c r="G619" s="196"/>
      <c r="H619" s="195" t="s">
        <v>159</v>
      </c>
      <c r="I619" s="194"/>
      <c r="J619" s="194"/>
      <c r="K619" s="196" t="s">
        <v>133</v>
      </c>
      <c r="L619" s="196" t="s">
        <v>167</v>
      </c>
      <c r="M619" s="198" t="s">
        <v>165</v>
      </c>
      <c r="N619" s="199"/>
      <c r="O619" s="199"/>
      <c r="P619" s="199"/>
      <c r="Q619" s="194">
        <v>32392903</v>
      </c>
      <c r="R619" s="194">
        <v>5693888</v>
      </c>
      <c r="S619" s="197">
        <v>45658</v>
      </c>
    </row>
    <row r="620" spans="1:19" x14ac:dyDescent="0.2">
      <c r="A620" s="192">
        <v>1500041</v>
      </c>
      <c r="B620" s="3">
        <v>60</v>
      </c>
      <c r="C620" s="13" t="s">
        <v>73</v>
      </c>
      <c r="D620" s="13" t="s">
        <v>96</v>
      </c>
      <c r="E620" s="192">
        <v>3</v>
      </c>
      <c r="F620" s="13"/>
      <c r="H620" t="s">
        <v>159</v>
      </c>
      <c r="I620" s="192"/>
      <c r="J620" s="192"/>
      <c r="K620" s="13" t="s">
        <v>133</v>
      </c>
      <c r="L620" s="13" t="s">
        <v>167</v>
      </c>
      <c r="M620" s="198" t="s">
        <v>165</v>
      </c>
      <c r="N620" s="3">
        <v>5000</v>
      </c>
      <c r="O620" s="3"/>
      <c r="P620" s="3"/>
      <c r="Q620" s="192">
        <v>32392618</v>
      </c>
      <c r="R620" s="192">
        <v>5693815</v>
      </c>
      <c r="S620" s="193">
        <v>45658</v>
      </c>
    </row>
    <row r="621" spans="1:19" x14ac:dyDescent="0.2">
      <c r="A621" s="194">
        <v>1500042</v>
      </c>
      <c r="B621" s="199">
        <v>310</v>
      </c>
      <c r="C621" s="196" t="s">
        <v>73</v>
      </c>
      <c r="D621" s="196" t="s">
        <v>92</v>
      </c>
      <c r="E621" s="194">
        <v>1</v>
      </c>
      <c r="F621" s="196"/>
      <c r="G621" s="196" t="s">
        <v>100</v>
      </c>
      <c r="H621" s="195">
        <v>0.7</v>
      </c>
      <c r="I621" s="194">
        <v>30</v>
      </c>
      <c r="J621" s="194">
        <v>24</v>
      </c>
      <c r="K621" s="196" t="s">
        <v>133</v>
      </c>
      <c r="L621" s="196" t="s">
        <v>167</v>
      </c>
      <c r="M621" s="198" t="s">
        <v>165</v>
      </c>
      <c r="N621" s="199">
        <v>600</v>
      </c>
      <c r="O621" s="199"/>
      <c r="P621" s="199"/>
      <c r="Q621" s="194">
        <v>32393568</v>
      </c>
      <c r="R621" s="194">
        <v>5694005</v>
      </c>
      <c r="S621" s="197">
        <v>45658</v>
      </c>
    </row>
    <row r="622" spans="1:19" x14ac:dyDescent="0.2">
      <c r="A622" s="192">
        <v>1500043</v>
      </c>
      <c r="B622" s="3">
        <v>50</v>
      </c>
      <c r="C622" s="13" t="s">
        <v>93</v>
      </c>
      <c r="D622" s="13" t="s">
        <v>94</v>
      </c>
      <c r="E622" s="192">
        <v>7</v>
      </c>
      <c r="F622" s="13"/>
      <c r="H622" t="s">
        <v>159</v>
      </c>
      <c r="I622" s="192"/>
      <c r="J622" s="192"/>
      <c r="K622" s="13" t="s">
        <v>133</v>
      </c>
      <c r="L622" s="13" t="s">
        <v>167</v>
      </c>
      <c r="M622" s="198" t="s">
        <v>165</v>
      </c>
      <c r="N622" s="3"/>
      <c r="O622" s="3"/>
      <c r="P622" s="3"/>
      <c r="Q622" s="192">
        <v>32393806</v>
      </c>
      <c r="R622" s="192">
        <v>5692248</v>
      </c>
      <c r="S622" s="193">
        <v>45658</v>
      </c>
    </row>
    <row r="623" spans="1:19" x14ac:dyDescent="0.2">
      <c r="A623" s="194">
        <v>1500044</v>
      </c>
      <c r="B623" s="199">
        <v>80</v>
      </c>
      <c r="C623" s="196" t="s">
        <v>93</v>
      </c>
      <c r="D623" s="196" t="s">
        <v>94</v>
      </c>
      <c r="E623" s="194">
        <v>7</v>
      </c>
      <c r="F623" s="196"/>
      <c r="G623" s="196"/>
      <c r="H623" s="195" t="s">
        <v>159</v>
      </c>
      <c r="I623" s="194"/>
      <c r="J623" s="194"/>
      <c r="K623" s="196" t="s">
        <v>133</v>
      </c>
      <c r="L623" s="196" t="s">
        <v>167</v>
      </c>
      <c r="M623" s="198" t="s">
        <v>165</v>
      </c>
      <c r="N623" s="199"/>
      <c r="O623" s="199"/>
      <c r="P623" s="199"/>
      <c r="Q623" s="194">
        <v>32394078</v>
      </c>
      <c r="R623" s="194">
        <v>5692062</v>
      </c>
      <c r="S623" s="197">
        <v>45658</v>
      </c>
    </row>
    <row r="624" spans="1:19" x14ac:dyDescent="0.2">
      <c r="A624" s="192">
        <v>1500045</v>
      </c>
      <c r="B624" s="3">
        <v>50</v>
      </c>
      <c r="C624" s="13" t="s">
        <v>93</v>
      </c>
      <c r="D624" s="13" t="s">
        <v>94</v>
      </c>
      <c r="E624" s="192">
        <v>7</v>
      </c>
      <c r="F624" s="13"/>
      <c r="H624" t="s">
        <v>159</v>
      </c>
      <c r="I624" s="192"/>
      <c r="J624" s="192"/>
      <c r="K624" s="13" t="s">
        <v>133</v>
      </c>
      <c r="L624" s="13" t="s">
        <v>167</v>
      </c>
      <c r="M624" s="198" t="s">
        <v>165</v>
      </c>
      <c r="N624" s="3"/>
      <c r="O624" s="3"/>
      <c r="P624" s="3"/>
      <c r="Q624" s="192">
        <v>32393947</v>
      </c>
      <c r="R624" s="192">
        <v>5692482</v>
      </c>
      <c r="S624" s="193">
        <v>45658</v>
      </c>
    </row>
    <row r="625" spans="1:19" x14ac:dyDescent="0.2">
      <c r="A625" s="194">
        <v>1600001</v>
      </c>
      <c r="B625" s="199">
        <v>240</v>
      </c>
      <c r="C625" s="196" t="s">
        <v>73</v>
      </c>
      <c r="D625" s="196" t="s">
        <v>92</v>
      </c>
      <c r="E625" s="194">
        <v>1</v>
      </c>
      <c r="F625" s="196"/>
      <c r="G625" s="196" t="s">
        <v>99</v>
      </c>
      <c r="H625" s="195">
        <v>0.6</v>
      </c>
      <c r="I625" s="194">
        <v>30</v>
      </c>
      <c r="J625" s="194">
        <v>22</v>
      </c>
      <c r="K625" s="196" t="s">
        <v>134</v>
      </c>
      <c r="L625" s="196" t="s">
        <v>167</v>
      </c>
      <c r="M625" s="198" t="s">
        <v>165</v>
      </c>
      <c r="N625" s="199">
        <v>800</v>
      </c>
      <c r="O625" s="199"/>
      <c r="P625" s="199"/>
      <c r="Q625" s="194">
        <v>32395073</v>
      </c>
      <c r="R625" s="194">
        <v>5693996</v>
      </c>
      <c r="S625" s="197">
        <v>45658</v>
      </c>
    </row>
    <row r="626" spans="1:19" x14ac:dyDescent="0.2">
      <c r="A626" s="192">
        <v>1600002</v>
      </c>
      <c r="B626" s="3">
        <v>275</v>
      </c>
      <c r="C626" s="13" t="s">
        <v>73</v>
      </c>
      <c r="D626" s="13" t="s">
        <v>92</v>
      </c>
      <c r="E626" s="192">
        <v>1</v>
      </c>
      <c r="F626" s="13"/>
      <c r="G626" s="13" t="s">
        <v>102</v>
      </c>
      <c r="H626">
        <v>0.6</v>
      </c>
      <c r="I626" s="192">
        <v>25</v>
      </c>
      <c r="J626" s="192">
        <v>23</v>
      </c>
      <c r="K626" s="13" t="s">
        <v>134</v>
      </c>
      <c r="L626" s="13" t="s">
        <v>167</v>
      </c>
      <c r="M626" s="198" t="s">
        <v>165</v>
      </c>
      <c r="N626" s="3">
        <v>600</v>
      </c>
      <c r="O626" s="3"/>
      <c r="P626" s="3"/>
      <c r="Q626" s="192">
        <v>32395269</v>
      </c>
      <c r="R626" s="192">
        <v>5694334</v>
      </c>
      <c r="S626" s="193">
        <v>45658</v>
      </c>
    </row>
    <row r="627" spans="1:19" x14ac:dyDescent="0.2">
      <c r="A627" s="194">
        <v>1600003</v>
      </c>
      <c r="B627" s="199">
        <v>160</v>
      </c>
      <c r="C627" s="196" t="s">
        <v>73</v>
      </c>
      <c r="D627" s="196" t="s">
        <v>124</v>
      </c>
      <c r="E627" s="194">
        <v>2</v>
      </c>
      <c r="F627" s="196"/>
      <c r="G627" s="196" t="s">
        <v>99</v>
      </c>
      <c r="H627" s="195">
        <v>0.6</v>
      </c>
      <c r="I627" s="199">
        <v>25</v>
      </c>
      <c r="J627" s="199">
        <v>18</v>
      </c>
      <c r="K627" s="196" t="s">
        <v>134</v>
      </c>
      <c r="L627" s="196" t="s">
        <v>167</v>
      </c>
      <c r="M627" s="198" t="s">
        <v>165</v>
      </c>
      <c r="N627" s="199">
        <v>600</v>
      </c>
      <c r="O627" s="199"/>
      <c r="P627" s="199"/>
      <c r="Q627" s="194">
        <v>32395553</v>
      </c>
      <c r="R627" s="194">
        <v>5694266</v>
      </c>
      <c r="S627" s="197">
        <v>45658</v>
      </c>
    </row>
    <row r="628" spans="1:19" x14ac:dyDescent="0.2">
      <c r="A628" s="192">
        <v>1600004</v>
      </c>
      <c r="B628" s="3">
        <v>220</v>
      </c>
      <c r="C628" s="13" t="s">
        <v>73</v>
      </c>
      <c r="D628" s="13" t="s">
        <v>92</v>
      </c>
      <c r="E628" s="192">
        <v>1</v>
      </c>
      <c r="F628" s="13"/>
      <c r="G628" s="13" t="s">
        <v>99</v>
      </c>
      <c r="H628">
        <v>0.5</v>
      </c>
      <c r="I628" s="3">
        <v>25</v>
      </c>
      <c r="J628" s="3">
        <v>23</v>
      </c>
      <c r="K628" s="13" t="s">
        <v>134</v>
      </c>
      <c r="L628" s="13" t="s">
        <v>167</v>
      </c>
      <c r="M628" s="198" t="s">
        <v>165</v>
      </c>
      <c r="N628" s="3">
        <v>700</v>
      </c>
      <c r="O628" s="3"/>
      <c r="P628" s="3"/>
      <c r="Q628" s="192">
        <v>32395605</v>
      </c>
      <c r="R628" s="192">
        <v>5694065</v>
      </c>
      <c r="S628" s="193">
        <v>45658</v>
      </c>
    </row>
    <row r="629" spans="1:19" x14ac:dyDescent="0.2">
      <c r="A629" s="194">
        <v>1600005</v>
      </c>
      <c r="B629" s="199">
        <v>230</v>
      </c>
      <c r="C629" s="196" t="s">
        <v>73</v>
      </c>
      <c r="D629" s="196" t="s">
        <v>92</v>
      </c>
      <c r="E629" s="194">
        <v>1</v>
      </c>
      <c r="F629" s="196"/>
      <c r="G629" s="196" t="s">
        <v>99</v>
      </c>
      <c r="H629" s="195">
        <v>1.3</v>
      </c>
      <c r="I629" s="199">
        <v>20</v>
      </c>
      <c r="J629" s="199">
        <v>17</v>
      </c>
      <c r="K629" s="196" t="s">
        <v>134</v>
      </c>
      <c r="L629" s="196" t="s">
        <v>167</v>
      </c>
      <c r="M629" s="198" t="s">
        <v>165</v>
      </c>
      <c r="N629" s="199">
        <v>200</v>
      </c>
      <c r="O629" s="199"/>
      <c r="P629" s="199"/>
      <c r="Q629" s="194">
        <v>32395686</v>
      </c>
      <c r="R629" s="194">
        <v>5693906</v>
      </c>
      <c r="S629" s="197">
        <v>45658</v>
      </c>
    </row>
    <row r="630" spans="1:19" x14ac:dyDescent="0.2">
      <c r="A630" s="192">
        <v>1600006</v>
      </c>
      <c r="B630" s="3">
        <v>195</v>
      </c>
      <c r="C630" s="13" t="s">
        <v>73</v>
      </c>
      <c r="D630" s="13" t="s">
        <v>92</v>
      </c>
      <c r="E630" s="192">
        <v>1</v>
      </c>
      <c r="F630" s="13"/>
      <c r="G630" s="13" t="s">
        <v>99</v>
      </c>
      <c r="H630">
        <v>0.5</v>
      </c>
      <c r="I630" s="3">
        <v>25</v>
      </c>
      <c r="J630" s="3">
        <v>19</v>
      </c>
      <c r="K630" s="13" t="s">
        <v>134</v>
      </c>
      <c r="L630" s="13" t="s">
        <v>167</v>
      </c>
      <c r="M630" s="198" t="s">
        <v>165</v>
      </c>
      <c r="N630" s="3">
        <v>700</v>
      </c>
      <c r="O630" s="3"/>
      <c r="P630" s="3"/>
      <c r="Q630" s="192">
        <v>32395525</v>
      </c>
      <c r="R630" s="192">
        <v>5693789</v>
      </c>
      <c r="S630" s="193">
        <v>45658</v>
      </c>
    </row>
    <row r="631" spans="1:19" x14ac:dyDescent="0.2">
      <c r="A631" s="194">
        <v>1600007</v>
      </c>
      <c r="B631" s="199">
        <v>260</v>
      </c>
      <c r="C631" s="196" t="s">
        <v>73</v>
      </c>
      <c r="D631" s="196" t="s">
        <v>92</v>
      </c>
      <c r="E631" s="194">
        <v>1</v>
      </c>
      <c r="F631" s="196"/>
      <c r="G631" s="196" t="s">
        <v>100</v>
      </c>
      <c r="H631" s="195">
        <v>0.7</v>
      </c>
      <c r="I631" s="199">
        <v>25</v>
      </c>
      <c r="J631" s="199">
        <v>24</v>
      </c>
      <c r="K631" s="196" t="s">
        <v>134</v>
      </c>
      <c r="L631" s="196" t="s">
        <v>167</v>
      </c>
      <c r="M631" s="198" t="s">
        <v>165</v>
      </c>
      <c r="N631" s="199">
        <v>500</v>
      </c>
      <c r="O631" s="199"/>
      <c r="P631" s="199"/>
      <c r="Q631" s="194">
        <v>32395495</v>
      </c>
      <c r="R631" s="194">
        <v>5694156</v>
      </c>
      <c r="S631" s="197">
        <v>45658</v>
      </c>
    </row>
    <row r="632" spans="1:19" x14ac:dyDescent="0.2">
      <c r="A632" s="192">
        <v>1600008</v>
      </c>
      <c r="B632" s="3">
        <v>285</v>
      </c>
      <c r="C632" s="13" t="s">
        <v>73</v>
      </c>
      <c r="D632" s="13" t="s">
        <v>92</v>
      </c>
      <c r="E632" s="192">
        <v>1</v>
      </c>
      <c r="F632" s="13"/>
      <c r="G632" s="13" t="s">
        <v>99</v>
      </c>
      <c r="H632">
        <v>0.8</v>
      </c>
      <c r="I632" s="192">
        <v>25</v>
      </c>
      <c r="J632" s="192">
        <v>21</v>
      </c>
      <c r="K632" s="13" t="s">
        <v>134</v>
      </c>
      <c r="L632" s="13" t="s">
        <v>167</v>
      </c>
      <c r="M632" s="198" t="s">
        <v>165</v>
      </c>
      <c r="N632" s="3">
        <v>300</v>
      </c>
      <c r="O632" s="3"/>
      <c r="P632" s="3"/>
      <c r="Q632" s="192">
        <v>32395155</v>
      </c>
      <c r="R632" s="192">
        <v>5694171</v>
      </c>
      <c r="S632" s="193">
        <v>45658</v>
      </c>
    </row>
    <row r="633" spans="1:19" x14ac:dyDescent="0.2">
      <c r="A633" s="194">
        <v>1600009</v>
      </c>
      <c r="B633" s="199">
        <v>310</v>
      </c>
      <c r="C633" s="196" t="s">
        <v>73</v>
      </c>
      <c r="D633" s="196" t="s">
        <v>92</v>
      </c>
      <c r="E633" s="194">
        <v>1</v>
      </c>
      <c r="F633" s="196"/>
      <c r="G633" s="196" t="s">
        <v>100</v>
      </c>
      <c r="H633" s="195">
        <v>1</v>
      </c>
      <c r="I633" s="199">
        <v>20</v>
      </c>
      <c r="J633" s="199">
        <v>23</v>
      </c>
      <c r="K633" s="196" t="s">
        <v>134</v>
      </c>
      <c r="L633" s="196" t="s">
        <v>167</v>
      </c>
      <c r="M633" s="198" t="s">
        <v>165</v>
      </c>
      <c r="N633" s="199">
        <v>200</v>
      </c>
      <c r="O633" s="199"/>
      <c r="P633" s="199"/>
      <c r="Q633" s="194">
        <v>32395198</v>
      </c>
      <c r="R633" s="194">
        <v>5694254</v>
      </c>
      <c r="S633" s="197">
        <v>45658</v>
      </c>
    </row>
    <row r="634" spans="1:19" x14ac:dyDescent="0.2">
      <c r="A634" s="192">
        <v>1600010</v>
      </c>
      <c r="B634" s="3">
        <v>0.9</v>
      </c>
      <c r="C634" s="13" t="s">
        <v>105</v>
      </c>
      <c r="D634" s="13" t="s">
        <v>111</v>
      </c>
      <c r="E634" s="192">
        <v>4</v>
      </c>
      <c r="F634" s="13"/>
      <c r="H634" t="s">
        <v>159</v>
      </c>
      <c r="I634" s="192"/>
      <c r="J634" s="192"/>
      <c r="K634" s="13" t="s">
        <v>134</v>
      </c>
      <c r="L634" s="13" t="s">
        <v>167</v>
      </c>
      <c r="M634" s="198" t="s">
        <v>165</v>
      </c>
      <c r="N634" s="3"/>
      <c r="O634" s="3"/>
      <c r="P634" s="3"/>
      <c r="Q634" s="192">
        <v>32394726</v>
      </c>
      <c r="R634" s="192">
        <v>5693887</v>
      </c>
      <c r="S634" s="193">
        <v>45658</v>
      </c>
    </row>
    <row r="635" spans="1:19" x14ac:dyDescent="0.2">
      <c r="A635" s="194">
        <v>1600011</v>
      </c>
      <c r="B635" s="199">
        <v>0.9</v>
      </c>
      <c r="C635" s="196" t="s">
        <v>105</v>
      </c>
      <c r="D635" s="196" t="s">
        <v>111</v>
      </c>
      <c r="E635" s="194">
        <v>4</v>
      </c>
      <c r="F635" s="196"/>
      <c r="G635" s="196"/>
      <c r="H635" s="195" t="s">
        <v>159</v>
      </c>
      <c r="I635" s="194"/>
      <c r="J635" s="194"/>
      <c r="K635" s="196" t="s">
        <v>134</v>
      </c>
      <c r="L635" s="196" t="s">
        <v>167</v>
      </c>
      <c r="M635" s="198" t="s">
        <v>165</v>
      </c>
      <c r="N635" s="199"/>
      <c r="O635" s="199"/>
      <c r="P635" s="199"/>
      <c r="Q635" s="194">
        <v>32395580</v>
      </c>
      <c r="R635" s="194">
        <v>5693348</v>
      </c>
      <c r="S635" s="197">
        <v>45658</v>
      </c>
    </row>
    <row r="636" spans="1:19" x14ac:dyDescent="0.2">
      <c r="A636" s="192">
        <v>1600012</v>
      </c>
      <c r="B636" s="3">
        <v>3.4</v>
      </c>
      <c r="C636" s="13" t="s">
        <v>105</v>
      </c>
      <c r="D636" s="13" t="s">
        <v>161</v>
      </c>
      <c r="E636" s="192">
        <v>5</v>
      </c>
      <c r="F636" s="13"/>
      <c r="H636" t="s">
        <v>159</v>
      </c>
      <c r="I636" s="192"/>
      <c r="J636" s="192"/>
      <c r="K636" s="13" t="s">
        <v>134</v>
      </c>
      <c r="L636" s="13" t="s">
        <v>167</v>
      </c>
      <c r="M636" s="198" t="s">
        <v>165</v>
      </c>
      <c r="N636" s="3"/>
      <c r="O636" s="3"/>
      <c r="P636" s="3"/>
      <c r="Q636" s="192">
        <v>32395927</v>
      </c>
      <c r="R636" s="192">
        <v>5693240</v>
      </c>
      <c r="S636" s="193">
        <v>45658</v>
      </c>
    </row>
    <row r="637" spans="1:19" x14ac:dyDescent="0.2">
      <c r="A637" s="194">
        <v>1600013</v>
      </c>
      <c r="B637" s="199">
        <v>85</v>
      </c>
      <c r="C637" s="196" t="s">
        <v>73</v>
      </c>
      <c r="D637" s="196" t="s">
        <v>92</v>
      </c>
      <c r="E637" s="194">
        <v>6</v>
      </c>
      <c r="F637" s="196" t="s">
        <v>119</v>
      </c>
      <c r="G637" s="196" t="s">
        <v>99</v>
      </c>
      <c r="H637" s="195" t="s">
        <v>159</v>
      </c>
      <c r="I637" s="194"/>
      <c r="J637" s="194"/>
      <c r="K637" s="196" t="s">
        <v>134</v>
      </c>
      <c r="L637" s="196" t="s">
        <v>167</v>
      </c>
      <c r="M637" s="198" t="s">
        <v>165</v>
      </c>
      <c r="N637" s="199">
        <v>1000</v>
      </c>
      <c r="O637" s="199"/>
      <c r="P637" s="199"/>
      <c r="Q637" s="194">
        <v>32394919</v>
      </c>
      <c r="R637" s="194">
        <v>5693793</v>
      </c>
      <c r="S637" s="197">
        <v>45658</v>
      </c>
    </row>
    <row r="638" spans="1:19" x14ac:dyDescent="0.2">
      <c r="A638" s="192">
        <v>1600014</v>
      </c>
      <c r="B638" s="3">
        <v>3.4</v>
      </c>
      <c r="C638" s="13" t="s">
        <v>105</v>
      </c>
      <c r="D638" s="13" t="s">
        <v>161</v>
      </c>
      <c r="E638" s="192">
        <v>5</v>
      </c>
      <c r="F638" s="13"/>
      <c r="H638" t="s">
        <v>159</v>
      </c>
      <c r="I638" s="192"/>
      <c r="J638" s="192"/>
      <c r="K638" s="13" t="s">
        <v>134</v>
      </c>
      <c r="L638" s="13" t="s">
        <v>167</v>
      </c>
      <c r="M638" s="198" t="s">
        <v>165</v>
      </c>
      <c r="N638" s="3"/>
      <c r="O638" s="3"/>
      <c r="P638" s="3"/>
      <c r="Q638" s="192">
        <v>32395205</v>
      </c>
      <c r="R638" s="192">
        <v>5693988</v>
      </c>
      <c r="S638" s="193">
        <v>45658</v>
      </c>
    </row>
    <row r="639" spans="1:19" x14ac:dyDescent="0.2">
      <c r="A639" s="194">
        <v>1600015</v>
      </c>
      <c r="B639" s="199">
        <v>290</v>
      </c>
      <c r="C639" s="196" t="s">
        <v>73</v>
      </c>
      <c r="D639" s="196" t="s">
        <v>92</v>
      </c>
      <c r="E639" s="194">
        <v>1</v>
      </c>
      <c r="F639" s="196"/>
      <c r="G639" s="196" t="s">
        <v>100</v>
      </c>
      <c r="H639" s="195">
        <v>1</v>
      </c>
      <c r="I639" s="199">
        <v>20</v>
      </c>
      <c r="J639" s="194">
        <v>22</v>
      </c>
      <c r="K639" s="196" t="s">
        <v>134</v>
      </c>
      <c r="L639" s="196" t="s">
        <v>167</v>
      </c>
      <c r="M639" s="198" t="s">
        <v>165</v>
      </c>
      <c r="N639" s="199">
        <v>200</v>
      </c>
      <c r="O639" s="199"/>
      <c r="P639" s="199"/>
      <c r="Q639" s="194">
        <v>32395320</v>
      </c>
      <c r="R639" s="194">
        <v>5694315</v>
      </c>
      <c r="S639" s="197">
        <v>45658</v>
      </c>
    </row>
    <row r="640" spans="1:19" x14ac:dyDescent="0.2">
      <c r="A640" s="192">
        <v>1600016</v>
      </c>
      <c r="B640" s="3">
        <v>85</v>
      </c>
      <c r="C640" s="13" t="s">
        <v>73</v>
      </c>
      <c r="D640" s="13" t="s">
        <v>92</v>
      </c>
      <c r="E640" s="192">
        <v>6</v>
      </c>
      <c r="F640" s="13" t="s">
        <v>119</v>
      </c>
      <c r="G640" s="13" t="s">
        <v>99</v>
      </c>
      <c r="H640" t="s">
        <v>159</v>
      </c>
      <c r="I640" s="192"/>
      <c r="J640" s="192"/>
      <c r="K640" s="13" t="s">
        <v>134</v>
      </c>
      <c r="L640" s="13" t="s">
        <v>167</v>
      </c>
      <c r="M640" s="198" t="s">
        <v>165</v>
      </c>
      <c r="N640" s="3">
        <v>1000</v>
      </c>
      <c r="O640" s="3"/>
      <c r="P640" s="3"/>
      <c r="Q640" s="192">
        <v>32395706</v>
      </c>
      <c r="R640" s="192">
        <v>5693534</v>
      </c>
      <c r="S640" s="193">
        <v>45658</v>
      </c>
    </row>
    <row r="641" spans="1:19" x14ac:dyDescent="0.2">
      <c r="A641" s="194">
        <v>1700001</v>
      </c>
      <c r="B641" s="199">
        <v>200</v>
      </c>
      <c r="C641" s="196" t="s">
        <v>73</v>
      </c>
      <c r="D641" s="196" t="s">
        <v>92</v>
      </c>
      <c r="E641" s="194">
        <v>1</v>
      </c>
      <c r="F641" s="196"/>
      <c r="G641" s="196" t="s">
        <v>99</v>
      </c>
      <c r="H641" s="195">
        <v>0.5</v>
      </c>
      <c r="I641" s="194">
        <v>25</v>
      </c>
      <c r="J641" s="194">
        <v>23</v>
      </c>
      <c r="K641" s="196" t="s">
        <v>135</v>
      </c>
      <c r="L641" s="196" t="s">
        <v>167</v>
      </c>
      <c r="M641" s="198" t="s">
        <v>165</v>
      </c>
      <c r="N641" s="199">
        <v>700</v>
      </c>
      <c r="O641" s="199"/>
      <c r="P641" s="199"/>
      <c r="Q641" s="194">
        <v>32395717</v>
      </c>
      <c r="R641" s="194">
        <v>5692321</v>
      </c>
      <c r="S641" s="197">
        <v>45658</v>
      </c>
    </row>
    <row r="642" spans="1:19" x14ac:dyDescent="0.2">
      <c r="A642" s="192">
        <v>1700002</v>
      </c>
      <c r="B642" s="3">
        <v>165</v>
      </c>
      <c r="C642" s="13" t="s">
        <v>73</v>
      </c>
      <c r="D642" s="13" t="s">
        <v>92</v>
      </c>
      <c r="E642" s="192">
        <v>1</v>
      </c>
      <c r="F642" s="13"/>
      <c r="G642" s="13" t="s">
        <v>107</v>
      </c>
      <c r="H642">
        <v>0.4</v>
      </c>
      <c r="I642" s="192">
        <v>30</v>
      </c>
      <c r="J642" s="192">
        <v>26</v>
      </c>
      <c r="K642" s="13" t="s">
        <v>135</v>
      </c>
      <c r="L642" s="13" t="s">
        <v>167</v>
      </c>
      <c r="M642" s="198" t="s">
        <v>165</v>
      </c>
      <c r="N642" s="3">
        <v>700</v>
      </c>
      <c r="O642" s="3"/>
      <c r="P642" s="3"/>
      <c r="Q642" s="192">
        <v>32395878</v>
      </c>
      <c r="R642" s="192">
        <v>5692815</v>
      </c>
      <c r="S642" s="193">
        <v>45658</v>
      </c>
    </row>
    <row r="643" spans="1:19" x14ac:dyDescent="0.2">
      <c r="A643" s="194">
        <v>1700003</v>
      </c>
      <c r="B643" s="199">
        <v>250</v>
      </c>
      <c r="C643" s="196" t="s">
        <v>73</v>
      </c>
      <c r="D643" s="196" t="s">
        <v>92</v>
      </c>
      <c r="E643" s="194">
        <v>1</v>
      </c>
      <c r="F643" s="196"/>
      <c r="G643" s="196" t="s">
        <v>99</v>
      </c>
      <c r="H643" s="195">
        <v>0.5</v>
      </c>
      <c r="I643" s="194">
        <v>30</v>
      </c>
      <c r="J643" s="194">
        <v>24</v>
      </c>
      <c r="K643" s="196" t="s">
        <v>135</v>
      </c>
      <c r="L643" s="196" t="s">
        <v>167</v>
      </c>
      <c r="M643" s="198" t="s">
        <v>165</v>
      </c>
      <c r="N643" s="199">
        <v>700</v>
      </c>
      <c r="O643" s="199"/>
      <c r="P643" s="199"/>
      <c r="Q643" s="194">
        <v>32396122</v>
      </c>
      <c r="R643" s="194">
        <v>5692713</v>
      </c>
      <c r="S643" s="197">
        <v>45658</v>
      </c>
    </row>
    <row r="644" spans="1:19" x14ac:dyDescent="0.2">
      <c r="A644" s="192">
        <v>1700004</v>
      </c>
      <c r="B644" s="3">
        <v>275</v>
      </c>
      <c r="C644" s="13" t="s">
        <v>73</v>
      </c>
      <c r="D644" s="13" t="s">
        <v>92</v>
      </c>
      <c r="E644" s="192">
        <v>1</v>
      </c>
      <c r="F644" s="13"/>
      <c r="G644" s="13" t="s">
        <v>107</v>
      </c>
      <c r="H644">
        <v>0.5</v>
      </c>
      <c r="I644" s="192">
        <v>25</v>
      </c>
      <c r="J644" s="192">
        <v>18</v>
      </c>
      <c r="K644" s="13" t="s">
        <v>135</v>
      </c>
      <c r="L644" s="13" t="s">
        <v>167</v>
      </c>
      <c r="M644" s="198" t="s">
        <v>165</v>
      </c>
      <c r="N644" s="3">
        <v>300</v>
      </c>
      <c r="O644" s="3"/>
      <c r="P644" s="3"/>
      <c r="Q644" s="192">
        <v>32396321</v>
      </c>
      <c r="R644" s="192">
        <v>5692960</v>
      </c>
      <c r="S644" s="193">
        <v>45658</v>
      </c>
    </row>
    <row r="645" spans="1:19" x14ac:dyDescent="0.2">
      <c r="A645" s="194">
        <v>1700005</v>
      </c>
      <c r="B645" s="199">
        <v>220</v>
      </c>
      <c r="C645" s="196" t="s">
        <v>73</v>
      </c>
      <c r="D645" s="196" t="s">
        <v>92</v>
      </c>
      <c r="E645" s="194">
        <v>1</v>
      </c>
      <c r="F645" s="196"/>
      <c r="G645" s="196" t="s">
        <v>107</v>
      </c>
      <c r="H645" s="195">
        <v>0.4</v>
      </c>
      <c r="I645" s="194">
        <v>30</v>
      </c>
      <c r="J645" s="194">
        <v>23</v>
      </c>
      <c r="K645" s="196" t="s">
        <v>135</v>
      </c>
      <c r="L645" s="196" t="s">
        <v>167</v>
      </c>
      <c r="M645" s="198" t="s">
        <v>165</v>
      </c>
      <c r="N645" s="199">
        <v>900</v>
      </c>
      <c r="O645" s="199"/>
      <c r="P645" s="199"/>
      <c r="Q645" s="194">
        <v>32396400</v>
      </c>
      <c r="R645" s="194">
        <v>5692766</v>
      </c>
      <c r="S645" s="197">
        <v>45658</v>
      </c>
    </row>
    <row r="646" spans="1:19" x14ac:dyDescent="0.2">
      <c r="A646" s="192">
        <v>1700006</v>
      </c>
      <c r="B646" s="3">
        <v>240</v>
      </c>
      <c r="C646" s="13" t="s">
        <v>73</v>
      </c>
      <c r="D646" s="13" t="s">
        <v>79</v>
      </c>
      <c r="E646" s="192">
        <v>2</v>
      </c>
      <c r="F646" s="13"/>
      <c r="G646" s="13" t="s">
        <v>84</v>
      </c>
      <c r="H646">
        <v>1.1000000000000001</v>
      </c>
      <c r="I646" s="3"/>
      <c r="J646" s="3">
        <v>20</v>
      </c>
      <c r="K646" s="13" t="s">
        <v>135</v>
      </c>
      <c r="L646" s="13" t="s">
        <v>167</v>
      </c>
      <c r="M646" s="198" t="s">
        <v>165</v>
      </c>
      <c r="N646" s="3"/>
      <c r="O646" s="3"/>
      <c r="P646" s="3"/>
      <c r="Q646" s="192">
        <v>32396545</v>
      </c>
      <c r="R646" s="192">
        <v>5692691</v>
      </c>
      <c r="S646" s="193">
        <v>45658</v>
      </c>
    </row>
    <row r="647" spans="1:19" x14ac:dyDescent="0.2">
      <c r="A647" s="194">
        <v>1700007</v>
      </c>
      <c r="B647" s="199">
        <v>210</v>
      </c>
      <c r="C647" s="196" t="s">
        <v>73</v>
      </c>
      <c r="D647" s="196" t="s">
        <v>92</v>
      </c>
      <c r="E647" s="194">
        <v>1</v>
      </c>
      <c r="F647" s="196"/>
      <c r="G647" s="196" t="s">
        <v>99</v>
      </c>
      <c r="H647" s="195">
        <v>0.5</v>
      </c>
      <c r="I647" s="199">
        <v>25</v>
      </c>
      <c r="J647" s="199">
        <v>24</v>
      </c>
      <c r="K647" s="196" t="s">
        <v>135</v>
      </c>
      <c r="L647" s="196" t="s">
        <v>167</v>
      </c>
      <c r="M647" s="198" t="s">
        <v>165</v>
      </c>
      <c r="N647" s="199">
        <v>700</v>
      </c>
      <c r="O647" s="199"/>
      <c r="P647" s="199"/>
      <c r="Q647" s="194">
        <v>32396446</v>
      </c>
      <c r="R647" s="194">
        <v>5692407</v>
      </c>
      <c r="S647" s="197">
        <v>45658</v>
      </c>
    </row>
    <row r="648" spans="1:19" x14ac:dyDescent="0.2">
      <c r="A648" s="192">
        <v>1700008</v>
      </c>
      <c r="B648" s="3">
        <v>280</v>
      </c>
      <c r="C648" s="13" t="s">
        <v>73</v>
      </c>
      <c r="D648" s="13" t="s">
        <v>92</v>
      </c>
      <c r="E648" s="192">
        <v>1</v>
      </c>
      <c r="F648" s="13"/>
      <c r="G648" s="13" t="s">
        <v>107</v>
      </c>
      <c r="H648">
        <v>0.6</v>
      </c>
      <c r="I648" s="3">
        <v>25</v>
      </c>
      <c r="J648" s="192">
        <v>24</v>
      </c>
      <c r="K648" s="13" t="s">
        <v>135</v>
      </c>
      <c r="L648" s="13" t="s">
        <v>167</v>
      </c>
      <c r="M648" s="198" t="s">
        <v>165</v>
      </c>
      <c r="N648" s="3">
        <v>500</v>
      </c>
      <c r="O648" s="3"/>
      <c r="P648" s="3"/>
      <c r="Q648" s="192">
        <v>32396680</v>
      </c>
      <c r="R648" s="192">
        <v>5692305</v>
      </c>
      <c r="S648" s="193">
        <v>45658</v>
      </c>
    </row>
    <row r="649" spans="1:19" x14ac:dyDescent="0.2">
      <c r="A649" s="194">
        <v>1700009</v>
      </c>
      <c r="B649" s="199">
        <v>275</v>
      </c>
      <c r="C649" s="196" t="s">
        <v>73</v>
      </c>
      <c r="D649" s="196" t="s">
        <v>92</v>
      </c>
      <c r="E649" s="194">
        <v>1</v>
      </c>
      <c r="F649" s="196"/>
      <c r="G649" s="196" t="s">
        <v>107</v>
      </c>
      <c r="H649" s="195">
        <v>0.6</v>
      </c>
      <c r="I649" s="199">
        <v>25</v>
      </c>
      <c r="J649" s="199">
        <v>22</v>
      </c>
      <c r="K649" s="196" t="s">
        <v>135</v>
      </c>
      <c r="L649" s="196" t="s">
        <v>167</v>
      </c>
      <c r="M649" s="198" t="s">
        <v>165</v>
      </c>
      <c r="N649" s="199">
        <v>300</v>
      </c>
      <c r="O649" s="199"/>
      <c r="P649" s="199"/>
      <c r="Q649" s="194">
        <v>32396789</v>
      </c>
      <c r="R649" s="194">
        <v>5692433</v>
      </c>
      <c r="S649" s="197">
        <v>45658</v>
      </c>
    </row>
    <row r="650" spans="1:19" x14ac:dyDescent="0.2">
      <c r="A650" s="192">
        <v>1700010</v>
      </c>
      <c r="B650" s="3">
        <v>210</v>
      </c>
      <c r="C650" s="13" t="s">
        <v>73</v>
      </c>
      <c r="D650" s="13" t="s">
        <v>92</v>
      </c>
      <c r="E650" s="192">
        <v>1</v>
      </c>
      <c r="F650" s="13"/>
      <c r="G650" s="13" t="s">
        <v>107</v>
      </c>
      <c r="H650">
        <v>0.4</v>
      </c>
      <c r="I650" s="3">
        <v>30</v>
      </c>
      <c r="J650" s="3">
        <v>27</v>
      </c>
      <c r="K650" s="13" t="s">
        <v>135</v>
      </c>
      <c r="L650" s="13" t="s">
        <v>167</v>
      </c>
      <c r="M650" s="198" t="s">
        <v>165</v>
      </c>
      <c r="N650" s="3">
        <v>1000</v>
      </c>
      <c r="O650" s="3"/>
      <c r="P650" s="3"/>
      <c r="Q650" s="192">
        <v>32396755</v>
      </c>
      <c r="R650" s="192">
        <v>5692732</v>
      </c>
      <c r="S650" s="193">
        <v>45658</v>
      </c>
    </row>
    <row r="651" spans="1:19" x14ac:dyDescent="0.2">
      <c r="A651" s="194">
        <v>1700011</v>
      </c>
      <c r="B651" s="199">
        <v>230</v>
      </c>
      <c r="C651" s="196" t="s">
        <v>73</v>
      </c>
      <c r="D651" s="196" t="s">
        <v>92</v>
      </c>
      <c r="E651" s="194">
        <v>1</v>
      </c>
      <c r="F651" s="196"/>
      <c r="G651" s="196" t="s">
        <v>107</v>
      </c>
      <c r="H651" s="195">
        <v>0.6</v>
      </c>
      <c r="I651" s="199">
        <v>20</v>
      </c>
      <c r="J651" s="199">
        <v>17</v>
      </c>
      <c r="K651" s="196" t="s">
        <v>135</v>
      </c>
      <c r="L651" s="196" t="s">
        <v>167</v>
      </c>
      <c r="M651" s="198" t="s">
        <v>165</v>
      </c>
      <c r="N651" s="199">
        <v>200</v>
      </c>
      <c r="O651" s="199"/>
      <c r="P651" s="199"/>
      <c r="Q651" s="194">
        <v>32396891</v>
      </c>
      <c r="R651" s="194">
        <v>5692775</v>
      </c>
      <c r="S651" s="197">
        <v>45658</v>
      </c>
    </row>
    <row r="652" spans="1:19" x14ac:dyDescent="0.2">
      <c r="A652" s="192">
        <v>1700012</v>
      </c>
      <c r="B652" s="3">
        <v>295</v>
      </c>
      <c r="C652" s="13" t="s">
        <v>73</v>
      </c>
      <c r="D652" s="13" t="s">
        <v>92</v>
      </c>
      <c r="E652" s="192">
        <v>1</v>
      </c>
      <c r="F652" s="13"/>
      <c r="G652" s="13" t="s">
        <v>107</v>
      </c>
      <c r="H652">
        <v>0.5</v>
      </c>
      <c r="I652" s="3">
        <v>25</v>
      </c>
      <c r="J652" s="3">
        <v>19</v>
      </c>
      <c r="K652" s="13" t="s">
        <v>135</v>
      </c>
      <c r="L652" s="13" t="s">
        <v>167</v>
      </c>
      <c r="M652" s="198" t="s">
        <v>165</v>
      </c>
      <c r="N652" s="3">
        <v>300</v>
      </c>
      <c r="O652" s="3"/>
      <c r="P652" s="3"/>
      <c r="Q652" s="192">
        <v>32396617</v>
      </c>
      <c r="R652" s="192">
        <v>5692943</v>
      </c>
      <c r="S652" s="193">
        <v>45658</v>
      </c>
    </row>
    <row r="653" spans="1:19" x14ac:dyDescent="0.2">
      <c r="A653" s="194">
        <v>1700013</v>
      </c>
      <c r="B653" s="199">
        <v>85</v>
      </c>
      <c r="C653" s="196" t="s">
        <v>73</v>
      </c>
      <c r="D653" s="196" t="s">
        <v>79</v>
      </c>
      <c r="E653" s="194">
        <v>2</v>
      </c>
      <c r="F653" s="196"/>
      <c r="G653" s="196" t="s">
        <v>84</v>
      </c>
      <c r="H653" s="195">
        <v>1</v>
      </c>
      <c r="I653" s="194"/>
      <c r="J653" s="194"/>
      <c r="K653" s="196" t="s">
        <v>135</v>
      </c>
      <c r="L653" s="196" t="s">
        <v>167</v>
      </c>
      <c r="M653" s="198" t="s">
        <v>165</v>
      </c>
      <c r="N653" s="199"/>
      <c r="O653" s="199"/>
      <c r="P653" s="199"/>
      <c r="Q653" s="194">
        <v>32396611</v>
      </c>
      <c r="R653" s="194">
        <v>5693088</v>
      </c>
      <c r="S653" s="197">
        <v>45658</v>
      </c>
    </row>
    <row r="654" spans="1:19" x14ac:dyDescent="0.2">
      <c r="A654" s="192">
        <v>1700014</v>
      </c>
      <c r="B654" s="3">
        <v>65</v>
      </c>
      <c r="C654" s="13" t="s">
        <v>73</v>
      </c>
      <c r="D654" s="13" t="s">
        <v>96</v>
      </c>
      <c r="E654" s="192">
        <v>3</v>
      </c>
      <c r="F654" s="13"/>
      <c r="H654" t="s">
        <v>159</v>
      </c>
      <c r="I654" s="192"/>
      <c r="J654" s="192"/>
      <c r="K654" s="13" t="s">
        <v>135</v>
      </c>
      <c r="L654" s="13" t="s">
        <v>167</v>
      </c>
      <c r="M654" s="198" t="s">
        <v>165</v>
      </c>
      <c r="N654" s="3">
        <v>5000</v>
      </c>
      <c r="O654" s="3"/>
      <c r="P654" s="3"/>
      <c r="Q654" s="192">
        <v>32397147</v>
      </c>
      <c r="R654" s="192">
        <v>5692841</v>
      </c>
      <c r="S654" s="193">
        <v>45658</v>
      </c>
    </row>
    <row r="655" spans="1:19" x14ac:dyDescent="0.2">
      <c r="A655" s="194">
        <v>1700015</v>
      </c>
      <c r="B655" s="199">
        <v>220</v>
      </c>
      <c r="C655" s="196" t="s">
        <v>73</v>
      </c>
      <c r="D655" s="196" t="s">
        <v>92</v>
      </c>
      <c r="E655" s="194">
        <v>2</v>
      </c>
      <c r="F655" s="196"/>
      <c r="G655" s="196" t="s">
        <v>99</v>
      </c>
      <c r="H655" s="195">
        <v>0.7</v>
      </c>
      <c r="I655" s="194"/>
      <c r="J655" s="194">
        <v>23</v>
      </c>
      <c r="K655" s="196" t="s">
        <v>135</v>
      </c>
      <c r="L655" s="196" t="s">
        <v>167</v>
      </c>
      <c r="M655" s="198" t="s">
        <v>165</v>
      </c>
      <c r="N655" s="199"/>
      <c r="O655" s="199"/>
      <c r="P655" s="199"/>
      <c r="Q655" s="194">
        <v>32396901</v>
      </c>
      <c r="R655" s="194">
        <v>5692482</v>
      </c>
      <c r="S655" s="197">
        <v>45658</v>
      </c>
    </row>
    <row r="656" spans="1:19" x14ac:dyDescent="0.2">
      <c r="A656" s="192">
        <v>1700016</v>
      </c>
      <c r="B656" s="3">
        <v>80</v>
      </c>
      <c r="C656" s="13" t="s">
        <v>73</v>
      </c>
      <c r="D656" s="13" t="s">
        <v>96</v>
      </c>
      <c r="E656" s="192">
        <v>3</v>
      </c>
      <c r="F656" s="13"/>
      <c r="H656" t="s">
        <v>159</v>
      </c>
      <c r="I656" s="3"/>
      <c r="J656" s="3"/>
      <c r="K656" s="13" t="s">
        <v>135</v>
      </c>
      <c r="L656" s="13" t="s">
        <v>167</v>
      </c>
      <c r="M656" s="198" t="s">
        <v>165</v>
      </c>
      <c r="N656" s="3">
        <v>5000</v>
      </c>
      <c r="O656" s="3"/>
      <c r="P656" s="3"/>
      <c r="Q656" s="192">
        <v>32396171</v>
      </c>
      <c r="R656" s="192">
        <v>5693387</v>
      </c>
      <c r="S656" s="193">
        <v>45658</v>
      </c>
    </row>
    <row r="657" spans="1:19" x14ac:dyDescent="0.2">
      <c r="A657" s="194">
        <v>1700017</v>
      </c>
      <c r="B657" s="199">
        <v>70</v>
      </c>
      <c r="C657" s="196" t="s">
        <v>73</v>
      </c>
      <c r="D657" s="196" t="s">
        <v>96</v>
      </c>
      <c r="E657" s="194">
        <v>3</v>
      </c>
      <c r="F657" s="196"/>
      <c r="G657" s="196"/>
      <c r="H657" s="195" t="s">
        <v>159</v>
      </c>
      <c r="I657" s="199"/>
      <c r="J657" s="199"/>
      <c r="K657" s="196" t="s">
        <v>135</v>
      </c>
      <c r="L657" s="196" t="s">
        <v>167</v>
      </c>
      <c r="M657" s="198" t="s">
        <v>165</v>
      </c>
      <c r="N657" s="199">
        <v>5000</v>
      </c>
      <c r="O657" s="199"/>
      <c r="P657" s="199"/>
      <c r="Q657" s="194">
        <v>32395780</v>
      </c>
      <c r="R657" s="194">
        <v>5693759</v>
      </c>
      <c r="S657" s="197">
        <v>45658</v>
      </c>
    </row>
    <row r="658" spans="1:19" x14ac:dyDescent="0.2">
      <c r="A658" s="192">
        <v>1700018</v>
      </c>
      <c r="B658" s="3">
        <v>75</v>
      </c>
      <c r="C658" s="13" t="s">
        <v>73</v>
      </c>
      <c r="D658" s="13" t="s">
        <v>96</v>
      </c>
      <c r="E658" s="192">
        <v>3</v>
      </c>
      <c r="F658" s="13"/>
      <c r="H658" t="s">
        <v>159</v>
      </c>
      <c r="I658" s="3"/>
      <c r="J658" s="3"/>
      <c r="K658" s="13" t="s">
        <v>135</v>
      </c>
      <c r="L658" s="13" t="s">
        <v>167</v>
      </c>
      <c r="M658" s="198" t="s">
        <v>165</v>
      </c>
      <c r="N658" s="3">
        <v>40000</v>
      </c>
      <c r="O658" s="3"/>
      <c r="P658" s="3"/>
      <c r="Q658" s="192">
        <v>32396256</v>
      </c>
      <c r="R658" s="192">
        <v>5693765</v>
      </c>
      <c r="S658" s="193">
        <v>45658</v>
      </c>
    </row>
    <row r="659" spans="1:19" x14ac:dyDescent="0.2">
      <c r="A659" s="194">
        <v>1700019</v>
      </c>
      <c r="B659" s="199">
        <v>55</v>
      </c>
      <c r="C659" s="196" t="s">
        <v>73</v>
      </c>
      <c r="D659" s="196" t="s">
        <v>96</v>
      </c>
      <c r="E659" s="194">
        <v>3</v>
      </c>
      <c r="F659" s="196"/>
      <c r="G659" s="196"/>
      <c r="H659" s="195" t="s">
        <v>159</v>
      </c>
      <c r="I659" s="199"/>
      <c r="J659" s="199"/>
      <c r="K659" s="196" t="s">
        <v>135</v>
      </c>
      <c r="L659" s="196" t="s">
        <v>167</v>
      </c>
      <c r="M659" s="198" t="s">
        <v>165</v>
      </c>
      <c r="N659" s="199">
        <v>2500</v>
      </c>
      <c r="O659" s="199"/>
      <c r="P659" s="199"/>
      <c r="Q659" s="194">
        <v>32396722</v>
      </c>
      <c r="R659" s="194">
        <v>5693536</v>
      </c>
      <c r="S659" s="197">
        <v>45658</v>
      </c>
    </row>
    <row r="660" spans="1:19" x14ac:dyDescent="0.2">
      <c r="A660" s="192">
        <v>1700020</v>
      </c>
      <c r="B660" s="3">
        <v>230</v>
      </c>
      <c r="C660" s="13" t="s">
        <v>73</v>
      </c>
      <c r="D660" s="13" t="s">
        <v>92</v>
      </c>
      <c r="E660" s="192">
        <v>1</v>
      </c>
      <c r="F660" s="13"/>
      <c r="G660" s="13" t="s">
        <v>99</v>
      </c>
      <c r="H660">
        <v>0.8</v>
      </c>
      <c r="I660" s="192">
        <v>25</v>
      </c>
      <c r="J660" s="192">
        <v>23</v>
      </c>
      <c r="K660" s="13" t="s">
        <v>135</v>
      </c>
      <c r="L660" s="13" t="s">
        <v>167</v>
      </c>
      <c r="M660" s="198" t="s">
        <v>165</v>
      </c>
      <c r="N660" s="3">
        <v>600</v>
      </c>
      <c r="O660" s="3"/>
      <c r="P660" s="3"/>
      <c r="Q660" s="192">
        <v>32396577</v>
      </c>
      <c r="R660" s="192">
        <v>5692485</v>
      </c>
      <c r="S660" s="193">
        <v>45658</v>
      </c>
    </row>
    <row r="661" spans="1:19" x14ac:dyDescent="0.2">
      <c r="A661" s="194">
        <v>1700021</v>
      </c>
      <c r="B661" s="199">
        <v>235</v>
      </c>
      <c r="C661" s="196" t="s">
        <v>73</v>
      </c>
      <c r="D661" s="196" t="s">
        <v>92</v>
      </c>
      <c r="E661" s="194">
        <v>1</v>
      </c>
      <c r="F661" s="196"/>
      <c r="G661" s="196" t="s">
        <v>107</v>
      </c>
      <c r="H661" s="195">
        <v>0.4</v>
      </c>
      <c r="I661" s="199">
        <v>25</v>
      </c>
      <c r="J661" s="194">
        <v>21</v>
      </c>
      <c r="K661" s="196" t="s">
        <v>135</v>
      </c>
      <c r="L661" s="196" t="s">
        <v>167</v>
      </c>
      <c r="M661" s="198" t="s">
        <v>165</v>
      </c>
      <c r="N661" s="199">
        <v>500</v>
      </c>
      <c r="O661" s="199"/>
      <c r="P661" s="199"/>
      <c r="Q661" s="194">
        <v>32395997</v>
      </c>
      <c r="R661" s="194">
        <v>5692562</v>
      </c>
      <c r="S661" s="197">
        <v>45658</v>
      </c>
    </row>
    <row r="662" spans="1:19" x14ac:dyDescent="0.2">
      <c r="A662" s="192">
        <v>1700022</v>
      </c>
      <c r="B662" s="3">
        <v>240</v>
      </c>
      <c r="C662" s="13" t="s">
        <v>73</v>
      </c>
      <c r="D662" s="13" t="s">
        <v>79</v>
      </c>
      <c r="E662" s="192">
        <v>2</v>
      </c>
      <c r="F662" s="13"/>
      <c r="G662" s="13" t="s">
        <v>99</v>
      </c>
      <c r="H662">
        <v>0.5</v>
      </c>
      <c r="I662" s="3">
        <v>25</v>
      </c>
      <c r="J662" s="3">
        <v>22</v>
      </c>
      <c r="K662" s="13" t="s">
        <v>135</v>
      </c>
      <c r="L662" s="13" t="s">
        <v>167</v>
      </c>
      <c r="M662" s="198" t="s">
        <v>165</v>
      </c>
      <c r="N662" s="3">
        <v>600</v>
      </c>
      <c r="O662" s="3"/>
      <c r="P662" s="3"/>
      <c r="Q662" s="192">
        <v>32396905</v>
      </c>
      <c r="R662" s="192">
        <v>5693038</v>
      </c>
      <c r="S662" s="193">
        <v>45658</v>
      </c>
    </row>
    <row r="663" spans="1:19" x14ac:dyDescent="0.2">
      <c r="A663" s="194">
        <v>1700023</v>
      </c>
      <c r="B663" s="199">
        <v>0.9</v>
      </c>
      <c r="C663" s="196" t="s">
        <v>105</v>
      </c>
      <c r="D663" s="196" t="s">
        <v>111</v>
      </c>
      <c r="E663" s="194">
        <v>4</v>
      </c>
      <c r="F663" s="196"/>
      <c r="G663" s="196"/>
      <c r="H663" s="195" t="s">
        <v>159</v>
      </c>
      <c r="I663" s="199"/>
      <c r="J663" s="194"/>
      <c r="K663" s="196" t="s">
        <v>135</v>
      </c>
      <c r="L663" s="196" t="s">
        <v>167</v>
      </c>
      <c r="M663" s="198" t="s">
        <v>165</v>
      </c>
      <c r="N663" s="199"/>
      <c r="O663" s="199"/>
      <c r="P663" s="199"/>
      <c r="Q663" s="194">
        <v>32396654</v>
      </c>
      <c r="R663" s="194">
        <v>5692186</v>
      </c>
      <c r="S663" s="197">
        <v>45658</v>
      </c>
    </row>
    <row r="664" spans="1:19" x14ac:dyDescent="0.2">
      <c r="A664" s="192">
        <v>1700024</v>
      </c>
      <c r="B664" s="3">
        <v>135</v>
      </c>
      <c r="C664" s="13" t="s">
        <v>93</v>
      </c>
      <c r="D664" s="13" t="s">
        <v>94</v>
      </c>
      <c r="E664" s="192">
        <v>7</v>
      </c>
      <c r="F664" s="13"/>
      <c r="H664" t="s">
        <v>159</v>
      </c>
      <c r="I664" s="192"/>
      <c r="J664" s="192"/>
      <c r="K664" s="13" t="s">
        <v>135</v>
      </c>
      <c r="L664" s="13" t="s">
        <v>167</v>
      </c>
      <c r="M664" s="198" t="s">
        <v>165</v>
      </c>
      <c r="N664" s="3"/>
      <c r="O664" s="3"/>
      <c r="P664" s="3"/>
      <c r="Q664" s="192">
        <v>32396169</v>
      </c>
      <c r="R664" s="192">
        <v>5692560</v>
      </c>
      <c r="S664" s="193">
        <v>45658</v>
      </c>
    </row>
    <row r="665" spans="1:19" x14ac:dyDescent="0.2">
      <c r="A665" s="194">
        <v>1700025</v>
      </c>
      <c r="B665" s="199">
        <v>21</v>
      </c>
      <c r="C665" s="196" t="s">
        <v>105</v>
      </c>
      <c r="D665" s="196" t="s">
        <v>161</v>
      </c>
      <c r="E665" s="194">
        <v>5</v>
      </c>
      <c r="F665" s="196"/>
      <c r="G665" s="196"/>
      <c r="H665" s="195" t="s">
        <v>159</v>
      </c>
      <c r="I665" s="199"/>
      <c r="J665" s="194"/>
      <c r="K665" s="196" t="s">
        <v>135</v>
      </c>
      <c r="L665" s="196" t="s">
        <v>167</v>
      </c>
      <c r="M665" s="198" t="s">
        <v>165</v>
      </c>
      <c r="N665" s="199"/>
      <c r="O665" s="199"/>
      <c r="P665" s="199"/>
      <c r="Q665" s="194">
        <v>32396981</v>
      </c>
      <c r="R665" s="194">
        <v>5692552</v>
      </c>
      <c r="S665" s="197">
        <v>45658</v>
      </c>
    </row>
    <row r="666" spans="1:19" x14ac:dyDescent="0.2">
      <c r="A666" s="192">
        <v>1700026</v>
      </c>
      <c r="B666" s="3">
        <v>5</v>
      </c>
      <c r="C666" s="13" t="s">
        <v>93</v>
      </c>
      <c r="D666" s="13" t="s">
        <v>94</v>
      </c>
      <c r="E666" s="192">
        <v>7</v>
      </c>
      <c r="F666" s="13"/>
      <c r="H666" t="s">
        <v>159</v>
      </c>
      <c r="I666" s="192"/>
      <c r="J666" s="192"/>
      <c r="K666" s="13" t="s">
        <v>135</v>
      </c>
      <c r="L666" s="13" t="s">
        <v>167</v>
      </c>
      <c r="M666" s="198" t="s">
        <v>165</v>
      </c>
      <c r="N666" s="3"/>
      <c r="O666" s="3"/>
      <c r="P666" s="3"/>
      <c r="Q666" s="192">
        <v>32397124</v>
      </c>
      <c r="R666" s="192">
        <v>5692624</v>
      </c>
      <c r="S666" s="193">
        <v>45658</v>
      </c>
    </row>
    <row r="667" spans="1:19" x14ac:dyDescent="0.2">
      <c r="A667" s="194">
        <v>1700027</v>
      </c>
      <c r="B667" s="199">
        <v>220</v>
      </c>
      <c r="C667" s="196" t="s">
        <v>73</v>
      </c>
      <c r="D667" s="196" t="s">
        <v>92</v>
      </c>
      <c r="E667" s="194">
        <v>1</v>
      </c>
      <c r="F667" s="196"/>
      <c r="G667" s="196" t="s">
        <v>99</v>
      </c>
      <c r="H667" s="195">
        <v>0.5</v>
      </c>
      <c r="I667" s="194">
        <v>25</v>
      </c>
      <c r="J667" s="194">
        <v>21</v>
      </c>
      <c r="K667" s="196" t="s">
        <v>135</v>
      </c>
      <c r="L667" s="196" t="s">
        <v>167</v>
      </c>
      <c r="M667" s="198" t="s">
        <v>165</v>
      </c>
      <c r="N667" s="199">
        <v>500</v>
      </c>
      <c r="O667" s="199"/>
      <c r="P667" s="199"/>
      <c r="Q667" s="194">
        <v>32395793</v>
      </c>
      <c r="R667" s="194">
        <v>5692214</v>
      </c>
      <c r="S667" s="197">
        <v>45658</v>
      </c>
    </row>
    <row r="668" spans="1:19" x14ac:dyDescent="0.2">
      <c r="A668" s="192">
        <v>1700028</v>
      </c>
      <c r="B668" s="3">
        <v>250</v>
      </c>
      <c r="C668" s="13" t="s">
        <v>73</v>
      </c>
      <c r="D668" s="13" t="s">
        <v>92</v>
      </c>
      <c r="E668" s="192">
        <v>2</v>
      </c>
      <c r="F668" s="13"/>
      <c r="G668" s="13" t="s">
        <v>100</v>
      </c>
      <c r="H668">
        <v>0.7</v>
      </c>
      <c r="I668" s="192"/>
      <c r="J668" s="192">
        <v>22</v>
      </c>
      <c r="K668" s="13" t="s">
        <v>135</v>
      </c>
      <c r="L668" s="13" t="s">
        <v>167</v>
      </c>
      <c r="M668" s="198" t="s">
        <v>165</v>
      </c>
      <c r="N668" s="3">
        <v>400</v>
      </c>
      <c r="O668" s="3"/>
      <c r="P668" s="3"/>
      <c r="Q668" s="192">
        <v>32396947</v>
      </c>
      <c r="R668" s="192">
        <v>5692442</v>
      </c>
      <c r="S668" s="193">
        <v>45658</v>
      </c>
    </row>
    <row r="669" spans="1:19" x14ac:dyDescent="0.2">
      <c r="A669" s="194">
        <v>1700029</v>
      </c>
      <c r="B669" s="199">
        <v>150</v>
      </c>
      <c r="C669" s="196" t="s">
        <v>73</v>
      </c>
      <c r="D669" s="196" t="s">
        <v>79</v>
      </c>
      <c r="E669" s="194">
        <v>2</v>
      </c>
      <c r="F669" s="196"/>
      <c r="G669" s="196" t="s">
        <v>81</v>
      </c>
      <c r="H669" s="195">
        <v>1.2</v>
      </c>
      <c r="I669" s="199"/>
      <c r="J669" s="199"/>
      <c r="K669" s="196" t="s">
        <v>135</v>
      </c>
      <c r="L669" s="196" t="s">
        <v>167</v>
      </c>
      <c r="M669" s="198" t="s">
        <v>165</v>
      </c>
      <c r="N669" s="199"/>
      <c r="O669" s="199"/>
      <c r="P669" s="199"/>
      <c r="Q669" s="194">
        <v>32397013</v>
      </c>
      <c r="R669" s="194">
        <v>5693136</v>
      </c>
      <c r="S669" s="197">
        <v>45658</v>
      </c>
    </row>
    <row r="670" spans="1:19" x14ac:dyDescent="0.2">
      <c r="A670" s="192">
        <v>1800001</v>
      </c>
      <c r="B670" s="3">
        <v>115</v>
      </c>
      <c r="C670" s="13" t="s">
        <v>73</v>
      </c>
      <c r="D670" s="13" t="s">
        <v>92</v>
      </c>
      <c r="E670" s="192">
        <v>1</v>
      </c>
      <c r="F670" s="13"/>
      <c r="G670" s="13" t="s">
        <v>99</v>
      </c>
      <c r="H670">
        <v>0.5</v>
      </c>
      <c r="I670" s="3"/>
      <c r="J670" s="3">
        <v>16</v>
      </c>
      <c r="K670" s="13" t="s">
        <v>136</v>
      </c>
      <c r="L670" s="13" t="s">
        <v>167</v>
      </c>
      <c r="M670" s="198" t="s">
        <v>165</v>
      </c>
      <c r="N670" s="3"/>
      <c r="O670" s="3"/>
      <c r="P670" s="3"/>
      <c r="Q670" s="192">
        <v>32397804</v>
      </c>
      <c r="R670" s="192">
        <v>5692034</v>
      </c>
      <c r="S670" s="193">
        <v>45658</v>
      </c>
    </row>
    <row r="671" spans="1:19" x14ac:dyDescent="0.2">
      <c r="A671" s="194">
        <v>1800002</v>
      </c>
      <c r="B671" s="199">
        <v>100</v>
      </c>
      <c r="C671" s="196" t="s">
        <v>73</v>
      </c>
      <c r="D671" s="196" t="s">
        <v>92</v>
      </c>
      <c r="E671" s="194">
        <v>1</v>
      </c>
      <c r="F671" s="196"/>
      <c r="G671" s="196" t="s">
        <v>99</v>
      </c>
      <c r="H671" s="195">
        <v>0.7</v>
      </c>
      <c r="I671" s="199">
        <v>20</v>
      </c>
      <c r="J671" s="199">
        <v>15</v>
      </c>
      <c r="K671" s="196" t="s">
        <v>136</v>
      </c>
      <c r="L671" s="196" t="s">
        <v>167</v>
      </c>
      <c r="M671" s="198" t="s">
        <v>165</v>
      </c>
      <c r="N671" s="199">
        <v>800</v>
      </c>
      <c r="O671" s="199"/>
      <c r="P671" s="199"/>
      <c r="Q671" s="194">
        <v>32397636</v>
      </c>
      <c r="R671" s="194">
        <v>5691904</v>
      </c>
      <c r="S671" s="197">
        <v>45658</v>
      </c>
    </row>
    <row r="672" spans="1:19" x14ac:dyDescent="0.2">
      <c r="A672" s="192">
        <v>1800003</v>
      </c>
      <c r="B672" s="3">
        <v>100</v>
      </c>
      <c r="C672" s="13" t="s">
        <v>73</v>
      </c>
      <c r="D672" s="13" t="s">
        <v>92</v>
      </c>
      <c r="E672" s="192">
        <v>2</v>
      </c>
      <c r="F672" s="13"/>
      <c r="G672" s="13" t="s">
        <v>84</v>
      </c>
      <c r="H672">
        <v>0.6</v>
      </c>
      <c r="I672" s="3"/>
      <c r="J672" s="3">
        <v>16</v>
      </c>
      <c r="K672" s="13" t="s">
        <v>136</v>
      </c>
      <c r="L672" s="13" t="s">
        <v>167</v>
      </c>
      <c r="M672" s="198" t="s">
        <v>165</v>
      </c>
      <c r="N672" s="3"/>
      <c r="O672" s="3"/>
      <c r="P672" s="3"/>
      <c r="Q672" s="192">
        <v>32397596</v>
      </c>
      <c r="R672" s="192">
        <v>5691674</v>
      </c>
      <c r="S672" s="193">
        <v>45658</v>
      </c>
    </row>
    <row r="673" spans="1:19" x14ac:dyDescent="0.2">
      <c r="A673" s="194">
        <v>1800004</v>
      </c>
      <c r="B673" s="199">
        <v>125</v>
      </c>
      <c r="C673" s="196" t="s">
        <v>73</v>
      </c>
      <c r="D673" s="196" t="s">
        <v>92</v>
      </c>
      <c r="E673" s="194">
        <v>1</v>
      </c>
      <c r="F673" s="196"/>
      <c r="G673" s="196" t="s">
        <v>100</v>
      </c>
      <c r="H673" s="195">
        <v>0.8</v>
      </c>
      <c r="I673" s="199">
        <v>20</v>
      </c>
      <c r="J673" s="199">
        <v>16</v>
      </c>
      <c r="K673" s="196" t="s">
        <v>136</v>
      </c>
      <c r="L673" s="196" t="s">
        <v>167</v>
      </c>
      <c r="M673" s="198" t="s">
        <v>165</v>
      </c>
      <c r="N673" s="199">
        <v>300</v>
      </c>
      <c r="O673" s="199"/>
      <c r="P673" s="199"/>
      <c r="Q673" s="194">
        <v>32397544</v>
      </c>
      <c r="R673" s="194">
        <v>5691701</v>
      </c>
      <c r="S673" s="197">
        <v>45658</v>
      </c>
    </row>
    <row r="674" spans="1:19" x14ac:dyDescent="0.2">
      <c r="A674" s="192">
        <v>1800005</v>
      </c>
      <c r="B674" s="3">
        <v>140</v>
      </c>
      <c r="C674" s="13" t="s">
        <v>73</v>
      </c>
      <c r="D674" s="13" t="s">
        <v>92</v>
      </c>
      <c r="E674" s="192">
        <v>1</v>
      </c>
      <c r="F674" s="13"/>
      <c r="G674" s="13" t="s">
        <v>107</v>
      </c>
      <c r="H674">
        <v>1</v>
      </c>
      <c r="I674" s="3">
        <v>20</v>
      </c>
      <c r="J674" s="3">
        <v>14</v>
      </c>
      <c r="K674" s="13" t="s">
        <v>136</v>
      </c>
      <c r="L674" s="13" t="s">
        <v>167</v>
      </c>
      <c r="M674" s="198" t="s">
        <v>165</v>
      </c>
      <c r="N674" s="3">
        <v>200</v>
      </c>
      <c r="O674" s="3"/>
      <c r="P674" s="3"/>
      <c r="Q674" s="192">
        <v>32397453</v>
      </c>
      <c r="R674" s="192">
        <v>5691585</v>
      </c>
      <c r="S674" s="193">
        <v>45658</v>
      </c>
    </row>
    <row r="675" spans="1:19" x14ac:dyDescent="0.2">
      <c r="A675" s="194">
        <v>1800006</v>
      </c>
      <c r="B675" s="199">
        <v>100</v>
      </c>
      <c r="C675" s="196" t="s">
        <v>73</v>
      </c>
      <c r="D675" s="196" t="s">
        <v>92</v>
      </c>
      <c r="E675" s="194">
        <v>1</v>
      </c>
      <c r="F675" s="196"/>
      <c r="G675" s="196" t="s">
        <v>107</v>
      </c>
      <c r="H675" s="195">
        <v>0.4</v>
      </c>
      <c r="I675" s="199">
        <v>20</v>
      </c>
      <c r="J675" s="199">
        <v>17</v>
      </c>
      <c r="K675" s="196" t="s">
        <v>136</v>
      </c>
      <c r="L675" s="196" t="s">
        <v>167</v>
      </c>
      <c r="M675" s="198" t="s">
        <v>165</v>
      </c>
      <c r="N675" s="199">
        <v>800</v>
      </c>
      <c r="O675" s="199"/>
      <c r="P675" s="199"/>
      <c r="Q675" s="194">
        <v>32397305</v>
      </c>
      <c r="R675" s="194">
        <v>5691515</v>
      </c>
      <c r="S675" s="197">
        <v>45658</v>
      </c>
    </row>
    <row r="676" spans="1:19" x14ac:dyDescent="0.2">
      <c r="A676" s="192">
        <v>1800007</v>
      </c>
      <c r="B676" s="3">
        <v>50</v>
      </c>
      <c r="C676" s="13" t="s">
        <v>73</v>
      </c>
      <c r="D676" s="13" t="s">
        <v>96</v>
      </c>
      <c r="E676" s="192">
        <v>3</v>
      </c>
      <c r="F676" s="13"/>
      <c r="H676" t="s">
        <v>159</v>
      </c>
      <c r="I676" s="3"/>
      <c r="J676" s="3"/>
      <c r="K676" s="13" t="s">
        <v>136</v>
      </c>
      <c r="L676" s="13" t="s">
        <v>167</v>
      </c>
      <c r="M676" s="198" t="s">
        <v>165</v>
      </c>
      <c r="N676" s="3">
        <v>75000</v>
      </c>
      <c r="O676" s="3"/>
      <c r="P676" s="3"/>
      <c r="Q676" s="192">
        <v>32397298</v>
      </c>
      <c r="R676" s="192">
        <v>5692222</v>
      </c>
      <c r="S676" s="193">
        <v>45658</v>
      </c>
    </row>
    <row r="677" spans="1:19" x14ac:dyDescent="0.2">
      <c r="A677" s="194">
        <v>1800008</v>
      </c>
      <c r="B677" s="199">
        <v>75</v>
      </c>
      <c r="C677" s="196" t="s">
        <v>73</v>
      </c>
      <c r="D677" s="196" t="s">
        <v>96</v>
      </c>
      <c r="E677" s="194">
        <v>3</v>
      </c>
      <c r="F677" s="196"/>
      <c r="G677" s="196"/>
      <c r="H677" s="195" t="s">
        <v>159</v>
      </c>
      <c r="I677" s="199"/>
      <c r="J677" s="199"/>
      <c r="K677" s="196" t="s">
        <v>136</v>
      </c>
      <c r="L677" s="196" t="s">
        <v>167</v>
      </c>
      <c r="M677" s="198" t="s">
        <v>165</v>
      </c>
      <c r="N677" s="199">
        <v>5000</v>
      </c>
      <c r="O677" s="199"/>
      <c r="P677" s="199"/>
      <c r="Q677" s="194">
        <v>32397458</v>
      </c>
      <c r="R677" s="194">
        <v>5692538</v>
      </c>
      <c r="S677" s="197">
        <v>45658</v>
      </c>
    </row>
    <row r="678" spans="1:19" x14ac:dyDescent="0.2">
      <c r="A678" s="192">
        <v>1800009</v>
      </c>
      <c r="B678" s="3">
        <v>50</v>
      </c>
      <c r="C678" s="13" t="s">
        <v>73</v>
      </c>
      <c r="D678" s="13" t="s">
        <v>96</v>
      </c>
      <c r="E678" s="192">
        <v>3</v>
      </c>
      <c r="F678" s="13"/>
      <c r="H678" t="s">
        <v>159</v>
      </c>
      <c r="I678" s="3"/>
      <c r="J678" s="3"/>
      <c r="K678" s="13" t="s">
        <v>136</v>
      </c>
      <c r="L678" s="13" t="s">
        <v>167</v>
      </c>
      <c r="M678" s="198" t="s">
        <v>165</v>
      </c>
      <c r="N678" s="3">
        <v>75000</v>
      </c>
      <c r="O678" s="3"/>
      <c r="P678" s="3"/>
      <c r="Q678" s="192">
        <v>32397693</v>
      </c>
      <c r="R678" s="192">
        <v>5692727</v>
      </c>
      <c r="S678" s="193">
        <v>45658</v>
      </c>
    </row>
    <row r="679" spans="1:19" x14ac:dyDescent="0.2">
      <c r="A679" s="194">
        <v>1800010</v>
      </c>
      <c r="B679" s="199">
        <v>40</v>
      </c>
      <c r="C679" s="196" t="s">
        <v>110</v>
      </c>
      <c r="D679" s="196" t="s">
        <v>96</v>
      </c>
      <c r="E679" s="194">
        <v>3</v>
      </c>
      <c r="F679" s="196"/>
      <c r="G679" s="196"/>
      <c r="H679" s="195" t="s">
        <v>159</v>
      </c>
      <c r="I679" s="199"/>
      <c r="J679" s="199"/>
      <c r="K679" s="196" t="s">
        <v>136</v>
      </c>
      <c r="L679" s="196" t="s">
        <v>167</v>
      </c>
      <c r="M679" s="198" t="s">
        <v>165</v>
      </c>
      <c r="N679" s="199"/>
      <c r="O679" s="199"/>
      <c r="P679" s="199"/>
      <c r="Q679" s="194">
        <v>32397859</v>
      </c>
      <c r="R679" s="194">
        <v>5692392</v>
      </c>
      <c r="S679" s="197">
        <v>45658</v>
      </c>
    </row>
    <row r="680" spans="1:19" x14ac:dyDescent="0.2">
      <c r="A680" s="192">
        <v>1800011</v>
      </c>
      <c r="B680" s="3">
        <v>20</v>
      </c>
      <c r="C680" s="13" t="s">
        <v>137</v>
      </c>
      <c r="D680" s="13" t="s">
        <v>96</v>
      </c>
      <c r="E680" s="192">
        <v>3</v>
      </c>
      <c r="F680" s="13"/>
      <c r="H680" t="s">
        <v>159</v>
      </c>
      <c r="I680" s="192"/>
      <c r="J680" s="192"/>
      <c r="K680" s="13" t="s">
        <v>136</v>
      </c>
      <c r="L680" s="13" t="s">
        <v>167</v>
      </c>
      <c r="M680" s="198" t="s">
        <v>165</v>
      </c>
      <c r="N680" s="3"/>
      <c r="O680" s="3"/>
      <c r="P680" s="3"/>
      <c r="Q680" s="192">
        <v>32398292</v>
      </c>
      <c r="R680" s="192">
        <v>5692102</v>
      </c>
      <c r="S680" s="193">
        <v>45658</v>
      </c>
    </row>
    <row r="681" spans="1:19" x14ac:dyDescent="0.2">
      <c r="A681" s="194">
        <v>1800012</v>
      </c>
      <c r="B681" s="199">
        <v>50</v>
      </c>
      <c r="C681" s="196" t="s">
        <v>73</v>
      </c>
      <c r="D681" s="196" t="s">
        <v>96</v>
      </c>
      <c r="E681" s="194">
        <v>3</v>
      </c>
      <c r="F681" s="196"/>
      <c r="G681" s="196"/>
      <c r="H681" s="195" t="s">
        <v>159</v>
      </c>
      <c r="I681" s="194"/>
      <c r="J681" s="194"/>
      <c r="K681" s="196" t="s">
        <v>136</v>
      </c>
      <c r="L681" s="196" t="s">
        <v>167</v>
      </c>
      <c r="M681" s="198" t="s">
        <v>165</v>
      </c>
      <c r="N681" s="199">
        <v>75000</v>
      </c>
      <c r="O681" s="199"/>
      <c r="P681" s="199"/>
      <c r="Q681" s="194">
        <v>32397528</v>
      </c>
      <c r="R681" s="194">
        <v>5693117</v>
      </c>
      <c r="S681" s="197">
        <v>45658</v>
      </c>
    </row>
    <row r="682" spans="1:19" x14ac:dyDescent="0.2">
      <c r="A682" s="192">
        <v>1800014</v>
      </c>
      <c r="B682" s="3">
        <v>85</v>
      </c>
      <c r="C682" s="13" t="s">
        <v>73</v>
      </c>
      <c r="D682" s="13" t="s">
        <v>92</v>
      </c>
      <c r="E682" s="192">
        <v>6</v>
      </c>
      <c r="F682" s="13" t="s">
        <v>119</v>
      </c>
      <c r="G682" s="13" t="s">
        <v>99</v>
      </c>
      <c r="H682" t="s">
        <v>159</v>
      </c>
      <c r="I682" s="192"/>
      <c r="J682" s="192"/>
      <c r="K682" s="13" t="s">
        <v>136</v>
      </c>
      <c r="L682" s="13" t="s">
        <v>167</v>
      </c>
      <c r="M682" s="198" t="s">
        <v>165</v>
      </c>
      <c r="N682" s="3">
        <v>1000</v>
      </c>
      <c r="O682" s="3"/>
      <c r="P682" s="3"/>
      <c r="Q682" s="192">
        <v>32396626</v>
      </c>
      <c r="R682" s="192">
        <v>5691303</v>
      </c>
      <c r="S682" s="193">
        <v>45658</v>
      </c>
    </row>
    <row r="683" spans="1:19" x14ac:dyDescent="0.2">
      <c r="A683" s="194">
        <v>1800015</v>
      </c>
      <c r="B683" s="199">
        <v>3.4</v>
      </c>
      <c r="C683" s="196" t="s">
        <v>105</v>
      </c>
      <c r="D683" s="196" t="s">
        <v>161</v>
      </c>
      <c r="E683" s="194">
        <v>5</v>
      </c>
      <c r="F683" s="196"/>
      <c r="G683" s="196"/>
      <c r="H683" s="195" t="s">
        <v>159</v>
      </c>
      <c r="I683" s="194"/>
      <c r="J683" s="194"/>
      <c r="K683" s="196" t="s">
        <v>136</v>
      </c>
      <c r="L683" s="196" t="s">
        <v>167</v>
      </c>
      <c r="M683" s="198" t="s">
        <v>165</v>
      </c>
      <c r="N683" s="199"/>
      <c r="O683" s="199"/>
      <c r="P683" s="199"/>
      <c r="Q683" s="194">
        <v>32398301</v>
      </c>
      <c r="R683" s="194">
        <v>5691625</v>
      </c>
      <c r="S683" s="197">
        <v>45658</v>
      </c>
    </row>
    <row r="684" spans="1:19" x14ac:dyDescent="0.2">
      <c r="A684" s="192">
        <v>1800016</v>
      </c>
      <c r="B684" s="3">
        <v>0.8</v>
      </c>
      <c r="C684" s="13" t="s">
        <v>105</v>
      </c>
      <c r="D684" s="13" t="s">
        <v>111</v>
      </c>
      <c r="E684" s="192">
        <v>4</v>
      </c>
      <c r="F684" s="13"/>
      <c r="H684" t="s">
        <v>159</v>
      </c>
      <c r="I684" s="192"/>
      <c r="J684" s="192"/>
      <c r="K684" s="13" t="s">
        <v>136</v>
      </c>
      <c r="L684" s="13" t="s">
        <v>167</v>
      </c>
      <c r="M684" s="198" t="s">
        <v>165</v>
      </c>
      <c r="N684" s="3"/>
      <c r="O684" s="3"/>
      <c r="P684" s="3"/>
      <c r="Q684" s="192">
        <v>32397782</v>
      </c>
      <c r="R684" s="192">
        <v>5691696</v>
      </c>
      <c r="S684" s="193">
        <v>45658</v>
      </c>
    </row>
    <row r="685" spans="1:19" x14ac:dyDescent="0.2">
      <c r="A685" s="194">
        <v>1800017</v>
      </c>
      <c r="B685" s="199">
        <v>55</v>
      </c>
      <c r="C685" s="196" t="s">
        <v>73</v>
      </c>
      <c r="D685" s="196" t="s">
        <v>96</v>
      </c>
      <c r="E685" s="194">
        <v>3</v>
      </c>
      <c r="F685" s="196"/>
      <c r="G685" s="196"/>
      <c r="H685" s="195" t="s">
        <v>159</v>
      </c>
      <c r="I685" s="194"/>
      <c r="J685" s="194"/>
      <c r="K685" s="196" t="s">
        <v>136</v>
      </c>
      <c r="L685" s="196" t="s">
        <v>167</v>
      </c>
      <c r="M685" s="198" t="s">
        <v>165</v>
      </c>
      <c r="N685" s="199">
        <v>10000</v>
      </c>
      <c r="O685" s="199"/>
      <c r="P685" s="199"/>
      <c r="Q685" s="194">
        <v>32398942</v>
      </c>
      <c r="R685" s="194">
        <v>5691258</v>
      </c>
      <c r="S685" s="197">
        <v>45658</v>
      </c>
    </row>
    <row r="686" spans="1:19" x14ac:dyDescent="0.2">
      <c r="A686" s="192">
        <v>1800018</v>
      </c>
      <c r="B686" s="3">
        <v>75</v>
      </c>
      <c r="C686" s="13" t="s">
        <v>73</v>
      </c>
      <c r="D686" s="13" t="s">
        <v>96</v>
      </c>
      <c r="E686" s="192">
        <v>3</v>
      </c>
      <c r="F686" s="13"/>
      <c r="H686" t="s">
        <v>159</v>
      </c>
      <c r="I686" s="3"/>
      <c r="J686" s="192"/>
      <c r="K686" s="13" t="s">
        <v>136</v>
      </c>
      <c r="L686" s="13" t="s">
        <v>167</v>
      </c>
      <c r="M686" s="198" t="s">
        <v>165</v>
      </c>
      <c r="N686" s="3">
        <v>2500</v>
      </c>
      <c r="O686" s="3"/>
      <c r="P686" s="3"/>
      <c r="Q686" s="192">
        <v>32397715</v>
      </c>
      <c r="R686" s="192">
        <v>5692239</v>
      </c>
      <c r="S686" s="193">
        <v>45658</v>
      </c>
    </row>
    <row r="687" spans="1:19" x14ac:dyDescent="0.2">
      <c r="A687" s="194">
        <v>1900001</v>
      </c>
      <c r="B687" s="199">
        <v>240</v>
      </c>
      <c r="C687" s="196" t="s">
        <v>73</v>
      </c>
      <c r="D687" s="196" t="s">
        <v>92</v>
      </c>
      <c r="E687" s="194">
        <v>1</v>
      </c>
      <c r="F687" s="196"/>
      <c r="G687" s="196" t="s">
        <v>99</v>
      </c>
      <c r="H687" s="195">
        <v>0.5</v>
      </c>
      <c r="I687" s="199">
        <v>25</v>
      </c>
      <c r="J687" s="199">
        <v>22</v>
      </c>
      <c r="K687" s="196" t="s">
        <v>138</v>
      </c>
      <c r="L687" s="196" t="s">
        <v>167</v>
      </c>
      <c r="M687" s="198" t="s">
        <v>165</v>
      </c>
      <c r="N687" s="199">
        <v>700</v>
      </c>
      <c r="O687" s="199"/>
      <c r="P687" s="199"/>
      <c r="Q687" s="194">
        <v>32397441</v>
      </c>
      <c r="R687" s="194">
        <v>5690345</v>
      </c>
      <c r="S687" s="197">
        <v>45658</v>
      </c>
    </row>
    <row r="688" spans="1:19" x14ac:dyDescent="0.2">
      <c r="A688" s="192">
        <v>1900002</v>
      </c>
      <c r="B688" s="3">
        <v>200</v>
      </c>
      <c r="C688" s="13" t="s">
        <v>73</v>
      </c>
      <c r="D688" s="13" t="s">
        <v>92</v>
      </c>
      <c r="E688" s="192">
        <v>1</v>
      </c>
      <c r="F688" s="13"/>
      <c r="G688" s="13" t="s">
        <v>99</v>
      </c>
      <c r="H688">
        <v>0.5</v>
      </c>
      <c r="I688" s="3">
        <v>25</v>
      </c>
      <c r="J688" s="3">
        <v>24</v>
      </c>
      <c r="K688" s="13" t="s">
        <v>138</v>
      </c>
      <c r="L688" s="13" t="s">
        <v>167</v>
      </c>
      <c r="M688" s="198" t="s">
        <v>165</v>
      </c>
      <c r="N688" s="3">
        <v>700</v>
      </c>
      <c r="O688" s="3"/>
      <c r="P688" s="3"/>
      <c r="Q688" s="192">
        <v>32398701</v>
      </c>
      <c r="R688" s="192">
        <v>5689610</v>
      </c>
      <c r="S688" s="193">
        <v>45658</v>
      </c>
    </row>
    <row r="689" spans="1:19" x14ac:dyDescent="0.2">
      <c r="A689" s="194">
        <v>1900003</v>
      </c>
      <c r="B689" s="199">
        <v>190</v>
      </c>
      <c r="C689" s="196" t="s">
        <v>73</v>
      </c>
      <c r="D689" s="196" t="s">
        <v>92</v>
      </c>
      <c r="E689" s="194">
        <v>1</v>
      </c>
      <c r="F689" s="196"/>
      <c r="G689" s="196" t="s">
        <v>99</v>
      </c>
      <c r="H689" s="195">
        <v>0.8</v>
      </c>
      <c r="I689" s="199">
        <v>25</v>
      </c>
      <c r="J689" s="199">
        <v>24</v>
      </c>
      <c r="K689" s="196" t="s">
        <v>138</v>
      </c>
      <c r="L689" s="196" t="s">
        <v>167</v>
      </c>
      <c r="M689" s="198" t="s">
        <v>165</v>
      </c>
      <c r="N689" s="199">
        <v>500</v>
      </c>
      <c r="O689" s="199"/>
      <c r="P689" s="199"/>
      <c r="Q689" s="194">
        <v>32398870</v>
      </c>
      <c r="R689" s="194">
        <v>5689851</v>
      </c>
      <c r="S689" s="197">
        <v>45658</v>
      </c>
    </row>
    <row r="690" spans="1:19" x14ac:dyDescent="0.2">
      <c r="A690" s="192">
        <v>1900004</v>
      </c>
      <c r="B690" s="3">
        <v>175</v>
      </c>
      <c r="C690" s="13" t="s">
        <v>73</v>
      </c>
      <c r="D690" s="13" t="s">
        <v>92</v>
      </c>
      <c r="E690" s="192">
        <v>1</v>
      </c>
      <c r="F690" s="13"/>
      <c r="G690" s="13" t="s">
        <v>99</v>
      </c>
      <c r="H690">
        <v>0.5</v>
      </c>
      <c r="I690" s="3">
        <v>25</v>
      </c>
      <c r="J690" s="3">
        <v>20</v>
      </c>
      <c r="K690" s="13" t="s">
        <v>138</v>
      </c>
      <c r="L690" s="13" t="s">
        <v>167</v>
      </c>
      <c r="M690" s="198" t="s">
        <v>165</v>
      </c>
      <c r="N690" s="3">
        <v>700</v>
      </c>
      <c r="O690" s="3"/>
      <c r="P690" s="3"/>
      <c r="Q690" s="192">
        <v>32398749</v>
      </c>
      <c r="R690" s="192">
        <v>5690161</v>
      </c>
      <c r="S690" s="193">
        <v>45658</v>
      </c>
    </row>
    <row r="691" spans="1:19" x14ac:dyDescent="0.2">
      <c r="A691" s="194">
        <v>1900005</v>
      </c>
      <c r="B691" s="199">
        <v>200</v>
      </c>
      <c r="C691" s="196" t="s">
        <v>73</v>
      </c>
      <c r="D691" s="196" t="s">
        <v>92</v>
      </c>
      <c r="E691" s="194">
        <v>1</v>
      </c>
      <c r="F691" s="196"/>
      <c r="G691" s="196" t="s">
        <v>107</v>
      </c>
      <c r="H691" s="195">
        <v>0.5</v>
      </c>
      <c r="I691" s="194">
        <v>25</v>
      </c>
      <c r="J691" s="194">
        <v>23</v>
      </c>
      <c r="K691" s="196" t="s">
        <v>138</v>
      </c>
      <c r="L691" s="196" t="s">
        <v>167</v>
      </c>
      <c r="M691" s="198" t="s">
        <v>165</v>
      </c>
      <c r="N691" s="199">
        <v>500</v>
      </c>
      <c r="O691" s="199"/>
      <c r="P691" s="199"/>
      <c r="Q691" s="194">
        <v>32398903</v>
      </c>
      <c r="R691" s="194">
        <v>5690215</v>
      </c>
      <c r="S691" s="197">
        <v>45658</v>
      </c>
    </row>
    <row r="692" spans="1:19" x14ac:dyDescent="0.2">
      <c r="A692" s="192">
        <v>1900006</v>
      </c>
      <c r="B692" s="3">
        <v>220</v>
      </c>
      <c r="C692" s="13" t="s">
        <v>73</v>
      </c>
      <c r="D692" s="13" t="s">
        <v>92</v>
      </c>
      <c r="E692" s="192">
        <v>1</v>
      </c>
      <c r="F692" s="13"/>
      <c r="G692" s="13" t="s">
        <v>99</v>
      </c>
      <c r="H692">
        <v>0.8</v>
      </c>
      <c r="I692" s="192">
        <v>25</v>
      </c>
      <c r="J692" s="192">
        <v>21</v>
      </c>
      <c r="K692" s="13" t="s">
        <v>138</v>
      </c>
      <c r="L692" s="13" t="s">
        <v>167</v>
      </c>
      <c r="M692" s="198" t="s">
        <v>165</v>
      </c>
      <c r="N692" s="3">
        <v>500</v>
      </c>
      <c r="O692" s="3"/>
      <c r="P692" s="3"/>
      <c r="Q692" s="192">
        <v>32398912</v>
      </c>
      <c r="R692" s="192">
        <v>5690329</v>
      </c>
      <c r="S692" s="193">
        <v>45658</v>
      </c>
    </row>
    <row r="693" spans="1:19" x14ac:dyDescent="0.2">
      <c r="A693" s="194">
        <v>1900007</v>
      </c>
      <c r="B693" s="199">
        <v>115</v>
      </c>
      <c r="C693" s="196" t="s">
        <v>73</v>
      </c>
      <c r="D693" s="196" t="s">
        <v>79</v>
      </c>
      <c r="E693" s="194">
        <v>2</v>
      </c>
      <c r="F693" s="196"/>
      <c r="G693" s="196" t="s">
        <v>99</v>
      </c>
      <c r="H693" s="195">
        <v>0.6</v>
      </c>
      <c r="I693" s="194"/>
      <c r="J693" s="194">
        <v>12</v>
      </c>
      <c r="K693" s="196" t="s">
        <v>138</v>
      </c>
      <c r="L693" s="196" t="s">
        <v>167</v>
      </c>
      <c r="M693" s="198" t="s">
        <v>165</v>
      </c>
      <c r="N693" s="199"/>
      <c r="O693" s="199"/>
      <c r="P693" s="199"/>
      <c r="Q693" s="194">
        <v>32399444</v>
      </c>
      <c r="R693" s="194">
        <v>5690439</v>
      </c>
      <c r="S693" s="197">
        <v>45658</v>
      </c>
    </row>
    <row r="694" spans="1:19" x14ac:dyDescent="0.2">
      <c r="A694" s="192">
        <v>1900010</v>
      </c>
      <c r="B694" s="3">
        <v>85</v>
      </c>
      <c r="C694" s="13" t="s">
        <v>73</v>
      </c>
      <c r="D694" s="13" t="s">
        <v>92</v>
      </c>
      <c r="E694" s="192">
        <v>6</v>
      </c>
      <c r="F694" s="13" t="s">
        <v>119</v>
      </c>
      <c r="G694" s="13" t="s">
        <v>99</v>
      </c>
      <c r="H694" t="s">
        <v>159</v>
      </c>
      <c r="I694" s="3"/>
      <c r="J694" s="192"/>
      <c r="K694" s="13" t="s">
        <v>138</v>
      </c>
      <c r="L694" s="13" t="s">
        <v>167</v>
      </c>
      <c r="M694" s="198" t="s">
        <v>165</v>
      </c>
      <c r="N694" s="3">
        <v>1000</v>
      </c>
      <c r="O694" s="3"/>
      <c r="P694" s="3"/>
      <c r="Q694" s="192">
        <v>32398010</v>
      </c>
      <c r="R694" s="192">
        <v>5690061</v>
      </c>
      <c r="S694" s="193">
        <v>45658</v>
      </c>
    </row>
    <row r="695" spans="1:19" x14ac:dyDescent="0.2">
      <c r="A695" s="194">
        <v>1900011</v>
      </c>
      <c r="B695" s="199">
        <v>3.4</v>
      </c>
      <c r="C695" s="196" t="s">
        <v>105</v>
      </c>
      <c r="D695" s="196" t="s">
        <v>161</v>
      </c>
      <c r="E695" s="194">
        <v>5</v>
      </c>
      <c r="F695" s="196"/>
      <c r="G695" s="196"/>
      <c r="H695" s="195" t="s">
        <v>159</v>
      </c>
      <c r="I695" s="199"/>
      <c r="J695" s="194"/>
      <c r="K695" s="196" t="s">
        <v>138</v>
      </c>
      <c r="L695" s="196" t="s">
        <v>167</v>
      </c>
      <c r="M695" s="198" t="s">
        <v>165</v>
      </c>
      <c r="N695" s="199"/>
      <c r="O695" s="199"/>
      <c r="P695" s="199"/>
      <c r="Q695" s="194">
        <v>32397793</v>
      </c>
      <c r="R695" s="194">
        <v>5689640</v>
      </c>
      <c r="S695" s="197">
        <v>45658</v>
      </c>
    </row>
    <row r="696" spans="1:19" x14ac:dyDescent="0.2">
      <c r="A696" s="192">
        <v>1900012</v>
      </c>
      <c r="B696" s="3">
        <v>0.8</v>
      </c>
      <c r="C696" s="13" t="s">
        <v>105</v>
      </c>
      <c r="D696" s="13" t="s">
        <v>111</v>
      </c>
      <c r="E696" s="192">
        <v>4</v>
      </c>
      <c r="F696" s="13"/>
      <c r="H696" t="s">
        <v>159</v>
      </c>
      <c r="I696" s="192"/>
      <c r="J696" s="192"/>
      <c r="K696" s="13" t="s">
        <v>138</v>
      </c>
      <c r="L696" s="13" t="s">
        <v>167</v>
      </c>
      <c r="M696" s="198" t="s">
        <v>165</v>
      </c>
      <c r="N696" s="3"/>
      <c r="O696" s="3"/>
      <c r="P696" s="3"/>
      <c r="Q696" s="192">
        <v>32398501</v>
      </c>
      <c r="R696" s="192">
        <v>5690791</v>
      </c>
      <c r="S696" s="193">
        <v>45658</v>
      </c>
    </row>
    <row r="697" spans="1:19" x14ac:dyDescent="0.2">
      <c r="A697" s="194">
        <v>1900013</v>
      </c>
      <c r="B697" s="199">
        <v>110</v>
      </c>
      <c r="C697" s="196" t="s">
        <v>73</v>
      </c>
      <c r="D697" s="196" t="s">
        <v>96</v>
      </c>
      <c r="E697" s="194">
        <v>3</v>
      </c>
      <c r="F697" s="196"/>
      <c r="G697" s="196"/>
      <c r="H697" s="195" t="s">
        <v>159</v>
      </c>
      <c r="I697" s="194"/>
      <c r="J697" s="194"/>
      <c r="K697" s="196" t="s">
        <v>138</v>
      </c>
      <c r="L697" s="196" t="s">
        <v>167</v>
      </c>
      <c r="M697" s="198" t="s">
        <v>165</v>
      </c>
      <c r="N697" s="199">
        <v>50000</v>
      </c>
      <c r="O697" s="199"/>
      <c r="P697" s="199"/>
      <c r="Q697" s="194">
        <v>32397479</v>
      </c>
      <c r="R697" s="194">
        <v>5689765</v>
      </c>
      <c r="S697" s="197">
        <v>45658</v>
      </c>
    </row>
    <row r="698" spans="1:19" x14ac:dyDescent="0.2">
      <c r="A698" s="192">
        <v>1900014</v>
      </c>
      <c r="B698" s="3">
        <v>280</v>
      </c>
      <c r="C698" s="13" t="s">
        <v>73</v>
      </c>
      <c r="D698" s="13" t="s">
        <v>92</v>
      </c>
      <c r="E698" s="192">
        <v>1</v>
      </c>
      <c r="F698" s="13"/>
      <c r="G698" s="13" t="s">
        <v>99</v>
      </c>
      <c r="H698">
        <v>0.8</v>
      </c>
      <c r="I698" s="3">
        <v>30</v>
      </c>
      <c r="J698" s="192">
        <v>23</v>
      </c>
      <c r="K698" s="13" t="s">
        <v>138</v>
      </c>
      <c r="L698" s="13" t="s">
        <v>167</v>
      </c>
      <c r="M698" s="198" t="s">
        <v>165</v>
      </c>
      <c r="N698" s="3">
        <v>500</v>
      </c>
      <c r="O698" s="3"/>
      <c r="P698" s="3"/>
      <c r="Q698" s="192">
        <v>32397509</v>
      </c>
      <c r="R698" s="192">
        <v>5690119</v>
      </c>
      <c r="S698" s="193">
        <v>45658</v>
      </c>
    </row>
    <row r="699" spans="1:19" x14ac:dyDescent="0.2">
      <c r="A699" s="194">
        <v>2000001</v>
      </c>
      <c r="B699" s="199">
        <v>140</v>
      </c>
      <c r="C699" s="196" t="s">
        <v>73</v>
      </c>
      <c r="D699" s="196" t="s">
        <v>92</v>
      </c>
      <c r="E699" s="194">
        <v>1</v>
      </c>
      <c r="F699" s="196"/>
      <c r="G699" s="196" t="s">
        <v>99</v>
      </c>
      <c r="H699" s="195">
        <v>0.6</v>
      </c>
      <c r="I699" s="199">
        <v>25</v>
      </c>
      <c r="J699" s="199">
        <v>18</v>
      </c>
      <c r="K699" s="196" t="s">
        <v>139</v>
      </c>
      <c r="L699" s="196" t="s">
        <v>167</v>
      </c>
      <c r="M699" s="198" t="s">
        <v>165</v>
      </c>
      <c r="N699" s="199">
        <v>600</v>
      </c>
      <c r="O699" s="199"/>
      <c r="P699" s="199"/>
      <c r="Q699" s="194">
        <v>32401624</v>
      </c>
      <c r="R699" s="194">
        <v>5689652</v>
      </c>
      <c r="S699" s="197">
        <v>45658</v>
      </c>
    </row>
    <row r="700" spans="1:19" x14ac:dyDescent="0.2">
      <c r="A700" s="192">
        <v>2000002</v>
      </c>
      <c r="B700" s="3">
        <v>140</v>
      </c>
      <c r="C700" s="13" t="s">
        <v>73</v>
      </c>
      <c r="D700" s="13" t="s">
        <v>92</v>
      </c>
      <c r="E700" s="192">
        <v>1</v>
      </c>
      <c r="F700" s="13"/>
      <c r="G700" s="13" t="s">
        <v>99</v>
      </c>
      <c r="H700">
        <v>0.6</v>
      </c>
      <c r="I700" s="192">
        <v>25</v>
      </c>
      <c r="J700" s="192">
        <v>19</v>
      </c>
      <c r="K700" s="13" t="s">
        <v>139</v>
      </c>
      <c r="L700" s="13" t="s">
        <v>167</v>
      </c>
      <c r="M700" s="198" t="s">
        <v>165</v>
      </c>
      <c r="N700" s="3">
        <v>600</v>
      </c>
      <c r="O700" s="3"/>
      <c r="P700" s="3"/>
      <c r="Q700" s="192">
        <v>32402036</v>
      </c>
      <c r="R700" s="192">
        <v>5689530</v>
      </c>
      <c r="S700" s="193">
        <v>45658</v>
      </c>
    </row>
    <row r="701" spans="1:19" x14ac:dyDescent="0.2">
      <c r="A701" s="194">
        <v>2000003</v>
      </c>
      <c r="B701" s="199">
        <v>110</v>
      </c>
      <c r="C701" s="196" t="s">
        <v>73</v>
      </c>
      <c r="D701" s="196" t="s">
        <v>92</v>
      </c>
      <c r="E701" s="194">
        <v>2</v>
      </c>
      <c r="F701" s="196"/>
      <c r="G701" s="196" t="s">
        <v>88</v>
      </c>
      <c r="H701" s="195">
        <v>1.1000000000000001</v>
      </c>
      <c r="I701" s="194"/>
      <c r="J701" s="194">
        <v>14</v>
      </c>
      <c r="K701" s="196" t="s">
        <v>139</v>
      </c>
      <c r="L701" s="196" t="s">
        <v>167</v>
      </c>
      <c r="M701" s="198" t="s">
        <v>165</v>
      </c>
      <c r="N701" s="199"/>
      <c r="O701" s="199"/>
      <c r="P701" s="199"/>
      <c r="Q701" s="194">
        <v>32402141</v>
      </c>
      <c r="R701" s="194">
        <v>5689437</v>
      </c>
      <c r="S701" s="197">
        <v>45658</v>
      </c>
    </row>
    <row r="702" spans="1:19" x14ac:dyDescent="0.2">
      <c r="A702" s="192">
        <v>2000004</v>
      </c>
      <c r="B702" s="3">
        <v>110</v>
      </c>
      <c r="C702" s="13" t="s">
        <v>73</v>
      </c>
      <c r="D702" s="13" t="s">
        <v>92</v>
      </c>
      <c r="E702" s="192">
        <v>2</v>
      </c>
      <c r="F702" s="13"/>
      <c r="G702" s="13" t="s">
        <v>90</v>
      </c>
      <c r="H702">
        <v>0.6</v>
      </c>
      <c r="I702" s="192"/>
      <c r="J702" s="192">
        <v>15</v>
      </c>
      <c r="K702" s="13" t="s">
        <v>139</v>
      </c>
      <c r="L702" s="13" t="s">
        <v>167</v>
      </c>
      <c r="M702" s="198" t="s">
        <v>165</v>
      </c>
      <c r="N702" s="3"/>
      <c r="O702" s="3"/>
      <c r="P702" s="3"/>
      <c r="Q702" s="192">
        <v>32402041</v>
      </c>
      <c r="R702" s="192">
        <v>5689335</v>
      </c>
      <c r="S702" s="193">
        <v>45658</v>
      </c>
    </row>
    <row r="703" spans="1:19" x14ac:dyDescent="0.2">
      <c r="A703" s="194">
        <v>2000005</v>
      </c>
      <c r="B703" s="199">
        <v>120</v>
      </c>
      <c r="C703" s="196" t="s">
        <v>73</v>
      </c>
      <c r="D703" s="196" t="s">
        <v>92</v>
      </c>
      <c r="E703" s="194">
        <v>1</v>
      </c>
      <c r="F703" s="196"/>
      <c r="G703" s="196" t="s">
        <v>99</v>
      </c>
      <c r="H703" s="195">
        <v>0.7</v>
      </c>
      <c r="I703" s="199">
        <v>25</v>
      </c>
      <c r="J703" s="194">
        <v>18</v>
      </c>
      <c r="K703" s="196" t="s">
        <v>139</v>
      </c>
      <c r="L703" s="196" t="s">
        <v>167</v>
      </c>
      <c r="M703" s="198" t="s">
        <v>165</v>
      </c>
      <c r="N703" s="199">
        <v>600</v>
      </c>
      <c r="O703" s="199"/>
      <c r="P703" s="199"/>
      <c r="Q703" s="194">
        <v>32401926</v>
      </c>
      <c r="R703" s="194">
        <v>5689409</v>
      </c>
      <c r="S703" s="197">
        <v>45658</v>
      </c>
    </row>
    <row r="704" spans="1:19" x14ac:dyDescent="0.2">
      <c r="A704" s="192">
        <v>2000006</v>
      </c>
      <c r="B704" s="3">
        <v>70</v>
      </c>
      <c r="C704" s="13" t="s">
        <v>73</v>
      </c>
      <c r="D704" s="13" t="s">
        <v>92</v>
      </c>
      <c r="E704" s="192">
        <v>2</v>
      </c>
      <c r="F704" s="13"/>
      <c r="G704" s="13" t="s">
        <v>99</v>
      </c>
      <c r="H704">
        <v>0.8</v>
      </c>
      <c r="I704" s="3">
        <v>25</v>
      </c>
      <c r="J704" s="192">
        <v>13</v>
      </c>
      <c r="K704" s="13" t="s">
        <v>139</v>
      </c>
      <c r="L704" s="13" t="s">
        <v>167</v>
      </c>
      <c r="M704" s="198" t="s">
        <v>165</v>
      </c>
      <c r="N704" s="3">
        <v>600</v>
      </c>
      <c r="O704" s="3"/>
      <c r="P704" s="3"/>
      <c r="Q704" s="192">
        <v>32402070</v>
      </c>
      <c r="R704" s="192">
        <v>5689286</v>
      </c>
      <c r="S704" s="193">
        <v>45658</v>
      </c>
    </row>
    <row r="705" spans="1:19" x14ac:dyDescent="0.2">
      <c r="A705" s="194">
        <v>2000007</v>
      </c>
      <c r="B705" s="199">
        <v>85</v>
      </c>
      <c r="C705" s="196" t="s">
        <v>73</v>
      </c>
      <c r="D705" s="196" t="s">
        <v>79</v>
      </c>
      <c r="E705" s="194">
        <v>2</v>
      </c>
      <c r="F705" s="196"/>
      <c r="G705" s="196" t="s">
        <v>84</v>
      </c>
      <c r="H705" s="195">
        <v>1.5</v>
      </c>
      <c r="I705" s="199"/>
      <c r="J705" s="199">
        <v>10</v>
      </c>
      <c r="K705" s="196" t="s">
        <v>139</v>
      </c>
      <c r="L705" s="196" t="s">
        <v>167</v>
      </c>
      <c r="M705" s="198" t="s">
        <v>165</v>
      </c>
      <c r="N705" s="199"/>
      <c r="O705" s="199"/>
      <c r="P705" s="199"/>
      <c r="Q705" s="194">
        <v>32401365</v>
      </c>
      <c r="R705" s="194">
        <v>5689428</v>
      </c>
      <c r="S705" s="197">
        <v>45658</v>
      </c>
    </row>
    <row r="706" spans="1:19" x14ac:dyDescent="0.2">
      <c r="A706" s="192">
        <v>2000008</v>
      </c>
      <c r="B706" s="3">
        <v>35</v>
      </c>
      <c r="C706" s="13" t="s">
        <v>73</v>
      </c>
      <c r="D706" s="13" t="s">
        <v>96</v>
      </c>
      <c r="E706" s="192">
        <v>3</v>
      </c>
      <c r="F706" s="13"/>
      <c r="H706" t="s">
        <v>159</v>
      </c>
      <c r="I706" s="3"/>
      <c r="J706" s="192"/>
      <c r="K706" s="13" t="s">
        <v>139</v>
      </c>
      <c r="L706" s="13" t="s">
        <v>167</v>
      </c>
      <c r="M706" s="198" t="s">
        <v>165</v>
      </c>
      <c r="N706" s="3">
        <v>25000</v>
      </c>
      <c r="O706" s="3"/>
      <c r="P706" s="3"/>
      <c r="Q706" s="192">
        <v>32401516</v>
      </c>
      <c r="R706" s="192">
        <v>5689144</v>
      </c>
      <c r="S706" s="193">
        <v>45658</v>
      </c>
    </row>
    <row r="707" spans="1:19" x14ac:dyDescent="0.2">
      <c r="A707" s="194">
        <v>2000009</v>
      </c>
      <c r="B707" s="199">
        <v>155</v>
      </c>
      <c r="C707" s="196" t="s">
        <v>73</v>
      </c>
      <c r="D707" s="196" t="s">
        <v>92</v>
      </c>
      <c r="E707" s="194">
        <v>1</v>
      </c>
      <c r="F707" s="196"/>
      <c r="G707" s="196" t="s">
        <v>99</v>
      </c>
      <c r="H707" s="195">
        <v>0.7</v>
      </c>
      <c r="I707" s="199">
        <v>25</v>
      </c>
      <c r="J707" s="199">
        <v>19</v>
      </c>
      <c r="K707" s="196" t="s">
        <v>139</v>
      </c>
      <c r="L707" s="196" t="s">
        <v>167</v>
      </c>
      <c r="M707" s="198" t="s">
        <v>165</v>
      </c>
      <c r="N707" s="199">
        <v>600</v>
      </c>
      <c r="O707" s="199"/>
      <c r="P707" s="199"/>
      <c r="Q707" s="194">
        <v>32401288</v>
      </c>
      <c r="R707" s="194">
        <v>5688902</v>
      </c>
      <c r="S707" s="197">
        <v>45658</v>
      </c>
    </row>
    <row r="708" spans="1:19" x14ac:dyDescent="0.2">
      <c r="A708" s="192">
        <v>2000010</v>
      </c>
      <c r="B708" s="3">
        <v>125</v>
      </c>
      <c r="C708" s="13" t="s">
        <v>73</v>
      </c>
      <c r="D708" s="13" t="s">
        <v>92</v>
      </c>
      <c r="E708" s="192">
        <v>1</v>
      </c>
      <c r="F708" s="13"/>
      <c r="G708" s="13" t="s">
        <v>100</v>
      </c>
      <c r="H708">
        <v>1</v>
      </c>
      <c r="I708" s="192">
        <v>25</v>
      </c>
      <c r="J708" s="192">
        <v>16</v>
      </c>
      <c r="K708" s="13" t="s">
        <v>139</v>
      </c>
      <c r="L708" s="13" t="s">
        <v>167</v>
      </c>
      <c r="M708" s="198" t="s">
        <v>165</v>
      </c>
      <c r="N708" s="3">
        <v>400</v>
      </c>
      <c r="O708" s="3"/>
      <c r="P708" s="3"/>
      <c r="Q708" s="192">
        <v>32400988</v>
      </c>
      <c r="R708" s="192">
        <v>5688926</v>
      </c>
      <c r="S708" s="193">
        <v>45658</v>
      </c>
    </row>
    <row r="709" spans="1:19" x14ac:dyDescent="0.2">
      <c r="A709" s="194">
        <v>2000011</v>
      </c>
      <c r="B709" s="199">
        <v>130</v>
      </c>
      <c r="C709" s="196" t="s">
        <v>73</v>
      </c>
      <c r="D709" s="196" t="s">
        <v>92</v>
      </c>
      <c r="E709" s="194">
        <v>1</v>
      </c>
      <c r="F709" s="196"/>
      <c r="G709" s="196" t="s">
        <v>99</v>
      </c>
      <c r="H709" s="195">
        <v>0.7</v>
      </c>
      <c r="I709" s="199">
        <v>25</v>
      </c>
      <c r="J709" s="194">
        <v>18</v>
      </c>
      <c r="K709" s="196" t="s">
        <v>139</v>
      </c>
      <c r="L709" s="196" t="s">
        <v>167</v>
      </c>
      <c r="M709" s="198" t="s">
        <v>165</v>
      </c>
      <c r="N709" s="199">
        <v>600</v>
      </c>
      <c r="O709" s="199"/>
      <c r="P709" s="199"/>
      <c r="Q709" s="194">
        <v>32400950</v>
      </c>
      <c r="R709" s="194">
        <v>5688760</v>
      </c>
      <c r="S709" s="197">
        <v>45658</v>
      </c>
    </row>
    <row r="710" spans="1:19" x14ac:dyDescent="0.2">
      <c r="A710" s="192">
        <v>2000012</v>
      </c>
      <c r="B710" s="3">
        <v>85</v>
      </c>
      <c r="C710" s="13" t="s">
        <v>73</v>
      </c>
      <c r="D710" s="13" t="s">
        <v>92</v>
      </c>
      <c r="E710" s="192">
        <v>1</v>
      </c>
      <c r="F710" s="13"/>
      <c r="G710" s="13" t="s">
        <v>99</v>
      </c>
      <c r="H710">
        <v>0.4</v>
      </c>
      <c r="I710" s="3"/>
      <c r="J710" s="192">
        <v>18</v>
      </c>
      <c r="K710" s="13" t="s">
        <v>139</v>
      </c>
      <c r="L710" s="13" t="s">
        <v>167</v>
      </c>
      <c r="M710" s="198" t="s">
        <v>165</v>
      </c>
      <c r="N710" s="3"/>
      <c r="O710" s="3"/>
      <c r="P710" s="3"/>
      <c r="Q710" s="192">
        <v>32400899</v>
      </c>
      <c r="R710" s="192">
        <v>5686276</v>
      </c>
      <c r="S710" s="193">
        <v>45658</v>
      </c>
    </row>
    <row r="711" spans="1:19" x14ac:dyDescent="0.2">
      <c r="A711" s="194">
        <v>2000013</v>
      </c>
      <c r="B711" s="199">
        <v>100</v>
      </c>
      <c r="C711" s="196" t="s">
        <v>73</v>
      </c>
      <c r="D711" s="196" t="s">
        <v>92</v>
      </c>
      <c r="E711" s="194">
        <v>2</v>
      </c>
      <c r="F711" s="196"/>
      <c r="G711" s="196" t="s">
        <v>99</v>
      </c>
      <c r="H711" s="195">
        <v>0.4</v>
      </c>
      <c r="I711" s="194"/>
      <c r="J711" s="194">
        <v>16</v>
      </c>
      <c r="K711" s="196" t="s">
        <v>139</v>
      </c>
      <c r="L711" s="196" t="s">
        <v>167</v>
      </c>
      <c r="M711" s="198" t="s">
        <v>165</v>
      </c>
      <c r="N711" s="199"/>
      <c r="O711" s="199"/>
      <c r="P711" s="199"/>
      <c r="Q711" s="194">
        <v>32400750</v>
      </c>
      <c r="R711" s="194">
        <v>5686818</v>
      </c>
      <c r="S711" s="197">
        <v>45658</v>
      </c>
    </row>
    <row r="712" spans="1:19" x14ac:dyDescent="0.2">
      <c r="A712" s="192">
        <v>2000014</v>
      </c>
      <c r="B712" s="3">
        <v>30</v>
      </c>
      <c r="C712" s="13" t="s">
        <v>73</v>
      </c>
      <c r="D712" s="13" t="s">
        <v>96</v>
      </c>
      <c r="E712" s="192">
        <v>3</v>
      </c>
      <c r="F712" s="13"/>
      <c r="H712" t="s">
        <v>159</v>
      </c>
      <c r="I712" s="192"/>
      <c r="J712" s="192"/>
      <c r="K712" s="13" t="s">
        <v>139</v>
      </c>
      <c r="L712" s="13" t="s">
        <v>167</v>
      </c>
      <c r="M712" s="198" t="s">
        <v>165</v>
      </c>
      <c r="N712" s="3">
        <v>25000</v>
      </c>
      <c r="O712" s="3"/>
      <c r="P712" s="3"/>
      <c r="Q712" s="192">
        <v>32400492</v>
      </c>
      <c r="R712" s="192">
        <v>5687340</v>
      </c>
      <c r="S712" s="193">
        <v>45658</v>
      </c>
    </row>
    <row r="713" spans="1:19" x14ac:dyDescent="0.2">
      <c r="A713" s="194">
        <v>2000015</v>
      </c>
      <c r="B713" s="199">
        <v>85</v>
      </c>
      <c r="C713" s="196" t="s">
        <v>73</v>
      </c>
      <c r="D713" s="196" t="s">
        <v>92</v>
      </c>
      <c r="E713" s="194">
        <v>2</v>
      </c>
      <c r="F713" s="196"/>
      <c r="G713" s="196" t="s">
        <v>99</v>
      </c>
      <c r="H713" s="195">
        <v>0.6</v>
      </c>
      <c r="I713" s="194"/>
      <c r="J713" s="194">
        <v>17</v>
      </c>
      <c r="K713" s="196" t="s">
        <v>139</v>
      </c>
      <c r="L713" s="196" t="s">
        <v>167</v>
      </c>
      <c r="M713" s="198" t="s">
        <v>165</v>
      </c>
      <c r="N713" s="199"/>
      <c r="O713" s="199"/>
      <c r="P713" s="199"/>
      <c r="Q713" s="194">
        <v>32400508</v>
      </c>
      <c r="R713" s="194">
        <v>5687712</v>
      </c>
      <c r="S713" s="197">
        <v>45658</v>
      </c>
    </row>
    <row r="714" spans="1:19" x14ac:dyDescent="0.2">
      <c r="A714" s="192">
        <v>2000016</v>
      </c>
      <c r="B714" s="3">
        <v>40</v>
      </c>
      <c r="C714" s="13" t="s">
        <v>73</v>
      </c>
      <c r="D714" s="13" t="s">
        <v>96</v>
      </c>
      <c r="E714" s="192">
        <v>3</v>
      </c>
      <c r="F714" s="13"/>
      <c r="H714" t="s">
        <v>159</v>
      </c>
      <c r="I714" s="192"/>
      <c r="J714" s="192"/>
      <c r="K714" s="13" t="s">
        <v>139</v>
      </c>
      <c r="L714" s="13" t="s">
        <v>167</v>
      </c>
      <c r="M714" s="198" t="s">
        <v>165</v>
      </c>
      <c r="N714" s="3">
        <v>25000</v>
      </c>
      <c r="O714" s="3"/>
      <c r="P714" s="3"/>
      <c r="Q714" s="192">
        <v>32400662</v>
      </c>
      <c r="R714" s="192">
        <v>5688564</v>
      </c>
      <c r="S714" s="193">
        <v>45658</v>
      </c>
    </row>
    <row r="715" spans="1:19" x14ac:dyDescent="0.2">
      <c r="A715" s="194">
        <v>2000017</v>
      </c>
      <c r="B715" s="199">
        <v>95</v>
      </c>
      <c r="C715" s="196" t="s">
        <v>73</v>
      </c>
      <c r="D715" s="196" t="s">
        <v>92</v>
      </c>
      <c r="E715" s="194">
        <v>1</v>
      </c>
      <c r="F715" s="196"/>
      <c r="G715" s="196" t="s">
        <v>102</v>
      </c>
      <c r="H715" s="195">
        <v>1</v>
      </c>
      <c r="I715" s="199">
        <v>25</v>
      </c>
      <c r="J715" s="194">
        <v>15</v>
      </c>
      <c r="K715" s="196" t="s">
        <v>139</v>
      </c>
      <c r="L715" s="196" t="s">
        <v>167</v>
      </c>
      <c r="M715" s="198" t="s">
        <v>165</v>
      </c>
      <c r="N715" s="199">
        <v>400</v>
      </c>
      <c r="O715" s="199"/>
      <c r="P715" s="199"/>
      <c r="Q715" s="194">
        <v>32400615</v>
      </c>
      <c r="R715" s="194">
        <v>5688483</v>
      </c>
      <c r="S715" s="197">
        <v>45658</v>
      </c>
    </row>
    <row r="716" spans="1:19" x14ac:dyDescent="0.2">
      <c r="A716" s="192">
        <v>2000018</v>
      </c>
      <c r="B716" s="3">
        <v>95</v>
      </c>
      <c r="C716" s="13" t="s">
        <v>73</v>
      </c>
      <c r="D716" s="13" t="s">
        <v>92</v>
      </c>
      <c r="E716" s="192">
        <v>2</v>
      </c>
      <c r="F716" s="13"/>
      <c r="G716" s="13" t="s">
        <v>102</v>
      </c>
      <c r="H716">
        <v>0.9</v>
      </c>
      <c r="I716" s="192"/>
      <c r="J716" s="192">
        <v>15</v>
      </c>
      <c r="K716" s="13" t="s">
        <v>139</v>
      </c>
      <c r="L716" s="13" t="s">
        <v>167</v>
      </c>
      <c r="M716" s="198" t="s">
        <v>165</v>
      </c>
      <c r="N716" s="3"/>
      <c r="O716" s="3"/>
      <c r="P716" s="3"/>
      <c r="Q716" s="192">
        <v>32400676</v>
      </c>
      <c r="R716" s="192">
        <v>5689061</v>
      </c>
      <c r="S716" s="193">
        <v>45658</v>
      </c>
    </row>
    <row r="717" spans="1:19" x14ac:dyDescent="0.2">
      <c r="A717" s="194">
        <v>2000019</v>
      </c>
      <c r="B717" s="199">
        <v>105</v>
      </c>
      <c r="C717" s="196" t="s">
        <v>73</v>
      </c>
      <c r="D717" s="196" t="s">
        <v>79</v>
      </c>
      <c r="E717" s="194">
        <v>2</v>
      </c>
      <c r="F717" s="196"/>
      <c r="G717" s="196" t="s">
        <v>84</v>
      </c>
      <c r="H717" s="195">
        <v>1</v>
      </c>
      <c r="I717" s="194"/>
      <c r="J717" s="194">
        <v>13</v>
      </c>
      <c r="K717" s="196" t="s">
        <v>139</v>
      </c>
      <c r="L717" s="196" t="s">
        <v>167</v>
      </c>
      <c r="M717" s="198" t="s">
        <v>165</v>
      </c>
      <c r="N717" s="199"/>
      <c r="O717" s="199"/>
      <c r="P717" s="199"/>
      <c r="Q717" s="194">
        <v>32400878</v>
      </c>
      <c r="R717" s="194">
        <v>5689423</v>
      </c>
      <c r="S717" s="197">
        <v>45658</v>
      </c>
    </row>
    <row r="718" spans="1:19" x14ac:dyDescent="0.2">
      <c r="A718" s="192">
        <v>2000020</v>
      </c>
      <c r="B718" s="3">
        <v>175</v>
      </c>
      <c r="C718" s="13" t="s">
        <v>73</v>
      </c>
      <c r="D718" s="13" t="s">
        <v>92</v>
      </c>
      <c r="E718" s="192">
        <v>1</v>
      </c>
      <c r="F718" s="13"/>
      <c r="G718" s="13" t="s">
        <v>99</v>
      </c>
      <c r="H718">
        <v>1</v>
      </c>
      <c r="I718" s="192">
        <v>20</v>
      </c>
      <c r="J718" s="192">
        <v>19</v>
      </c>
      <c r="K718" s="13" t="s">
        <v>139</v>
      </c>
      <c r="L718" s="13" t="s">
        <v>167</v>
      </c>
      <c r="M718" s="198" t="s">
        <v>165</v>
      </c>
      <c r="N718" s="3">
        <v>300</v>
      </c>
      <c r="O718" s="3"/>
      <c r="P718" s="3"/>
      <c r="Q718" s="192">
        <v>32400825</v>
      </c>
      <c r="R718" s="192">
        <v>5689282</v>
      </c>
      <c r="S718" s="193">
        <v>45658</v>
      </c>
    </row>
    <row r="719" spans="1:19" x14ac:dyDescent="0.2">
      <c r="A719" s="194">
        <v>2000021</v>
      </c>
      <c r="B719" s="199">
        <v>160</v>
      </c>
      <c r="C719" s="196" t="s">
        <v>73</v>
      </c>
      <c r="D719" s="196" t="s">
        <v>92</v>
      </c>
      <c r="E719" s="194">
        <v>1</v>
      </c>
      <c r="F719" s="196"/>
      <c r="G719" s="196" t="s">
        <v>100</v>
      </c>
      <c r="H719" s="195">
        <v>1.1000000000000001</v>
      </c>
      <c r="I719" s="199">
        <v>20</v>
      </c>
      <c r="J719" s="194">
        <v>19</v>
      </c>
      <c r="K719" s="196" t="s">
        <v>139</v>
      </c>
      <c r="L719" s="196" t="s">
        <v>167</v>
      </c>
      <c r="M719" s="198" t="s">
        <v>165</v>
      </c>
      <c r="N719" s="199">
        <v>500</v>
      </c>
      <c r="O719" s="199"/>
      <c r="P719" s="199"/>
      <c r="Q719" s="194">
        <v>32400732</v>
      </c>
      <c r="R719" s="194">
        <v>5689367</v>
      </c>
      <c r="S719" s="197">
        <v>45658</v>
      </c>
    </row>
    <row r="720" spans="1:19" x14ac:dyDescent="0.2">
      <c r="A720" s="192">
        <v>2000022</v>
      </c>
      <c r="B720" s="3">
        <v>185</v>
      </c>
      <c r="C720" s="13" t="s">
        <v>73</v>
      </c>
      <c r="D720" s="13" t="s">
        <v>92</v>
      </c>
      <c r="E720" s="192">
        <v>2</v>
      </c>
      <c r="F720" s="13"/>
      <c r="G720" s="13" t="s">
        <v>84</v>
      </c>
      <c r="H720">
        <v>1.5</v>
      </c>
      <c r="I720" s="3">
        <v>20</v>
      </c>
      <c r="J720" s="192">
        <v>17</v>
      </c>
      <c r="K720" s="13" t="s">
        <v>139</v>
      </c>
      <c r="L720" s="13" t="s">
        <v>167</v>
      </c>
      <c r="M720" s="198" t="s">
        <v>165</v>
      </c>
      <c r="N720" s="3">
        <v>300</v>
      </c>
      <c r="O720" s="3"/>
      <c r="P720" s="3"/>
      <c r="Q720" s="192">
        <v>32400534</v>
      </c>
      <c r="R720" s="192">
        <v>5689455</v>
      </c>
      <c r="S720" s="193">
        <v>45658</v>
      </c>
    </row>
    <row r="721" spans="1:19" x14ac:dyDescent="0.2">
      <c r="A721" s="194">
        <v>2000023</v>
      </c>
      <c r="B721" s="199">
        <v>185</v>
      </c>
      <c r="C721" s="196" t="s">
        <v>73</v>
      </c>
      <c r="D721" s="196" t="s">
        <v>92</v>
      </c>
      <c r="E721" s="194">
        <v>1</v>
      </c>
      <c r="F721" s="196"/>
      <c r="G721" s="196" t="s">
        <v>99</v>
      </c>
      <c r="H721" s="195">
        <v>0.4</v>
      </c>
      <c r="I721" s="199">
        <v>25</v>
      </c>
      <c r="J721" s="199">
        <v>23</v>
      </c>
      <c r="K721" s="196" t="s">
        <v>139</v>
      </c>
      <c r="L721" s="196" t="s">
        <v>167</v>
      </c>
      <c r="M721" s="198" t="s">
        <v>165</v>
      </c>
      <c r="N721" s="199">
        <v>800</v>
      </c>
      <c r="O721" s="199"/>
      <c r="P721" s="199"/>
      <c r="Q721" s="194">
        <v>32400031</v>
      </c>
      <c r="R721" s="194">
        <v>5689055</v>
      </c>
      <c r="S721" s="197">
        <v>45658</v>
      </c>
    </row>
    <row r="722" spans="1:19" x14ac:dyDescent="0.2">
      <c r="A722" s="192">
        <v>2000024</v>
      </c>
      <c r="B722" s="3">
        <v>185</v>
      </c>
      <c r="C722" s="13" t="s">
        <v>73</v>
      </c>
      <c r="D722" s="13" t="s">
        <v>92</v>
      </c>
      <c r="E722" s="192">
        <v>2</v>
      </c>
      <c r="F722" s="13"/>
      <c r="G722" s="13" t="s">
        <v>84</v>
      </c>
      <c r="H722">
        <v>1</v>
      </c>
      <c r="I722" s="192"/>
      <c r="J722" s="192">
        <v>22</v>
      </c>
      <c r="K722" s="13" t="s">
        <v>139</v>
      </c>
      <c r="L722" s="13" t="s">
        <v>167</v>
      </c>
      <c r="M722" s="198" t="s">
        <v>165</v>
      </c>
      <c r="N722" s="3"/>
      <c r="O722" s="3"/>
      <c r="P722" s="3"/>
      <c r="Q722" s="192">
        <v>32399982</v>
      </c>
      <c r="R722" s="192">
        <v>5689173</v>
      </c>
      <c r="S722" s="193">
        <v>45658</v>
      </c>
    </row>
    <row r="723" spans="1:19" x14ac:dyDescent="0.2">
      <c r="A723" s="194">
        <v>2000025</v>
      </c>
      <c r="B723" s="199">
        <v>165</v>
      </c>
      <c r="C723" s="196" t="s">
        <v>73</v>
      </c>
      <c r="D723" s="196" t="s">
        <v>92</v>
      </c>
      <c r="E723" s="194">
        <v>1</v>
      </c>
      <c r="F723" s="196"/>
      <c r="G723" s="196" t="s">
        <v>99</v>
      </c>
      <c r="H723" s="195">
        <v>0.6</v>
      </c>
      <c r="I723" s="199">
        <v>25</v>
      </c>
      <c r="J723" s="194">
        <v>22</v>
      </c>
      <c r="K723" s="196" t="s">
        <v>139</v>
      </c>
      <c r="L723" s="196" t="s">
        <v>167</v>
      </c>
      <c r="M723" s="198" t="s">
        <v>165</v>
      </c>
      <c r="N723" s="199">
        <v>500</v>
      </c>
      <c r="O723" s="199"/>
      <c r="P723" s="199"/>
      <c r="Q723" s="194">
        <v>32399692</v>
      </c>
      <c r="R723" s="194">
        <v>5688717</v>
      </c>
      <c r="S723" s="197">
        <v>45658</v>
      </c>
    </row>
    <row r="724" spans="1:19" x14ac:dyDescent="0.2">
      <c r="A724" s="192">
        <v>2000026</v>
      </c>
      <c r="B724" s="3">
        <v>170</v>
      </c>
      <c r="C724" s="13" t="s">
        <v>73</v>
      </c>
      <c r="D724" s="13" t="s">
        <v>92</v>
      </c>
      <c r="E724" s="192">
        <v>1</v>
      </c>
      <c r="F724" s="13"/>
      <c r="G724" s="13" t="s">
        <v>99</v>
      </c>
      <c r="H724">
        <v>1</v>
      </c>
      <c r="I724" s="3">
        <v>20</v>
      </c>
      <c r="J724" s="3">
        <v>18</v>
      </c>
      <c r="K724" s="13" t="s">
        <v>139</v>
      </c>
      <c r="L724" s="13" t="s">
        <v>167</v>
      </c>
      <c r="M724" s="198" t="s">
        <v>165</v>
      </c>
      <c r="N724" s="3">
        <v>300</v>
      </c>
      <c r="O724" s="3"/>
      <c r="P724" s="3"/>
      <c r="Q724" s="192">
        <v>32400174</v>
      </c>
      <c r="R724" s="192">
        <v>5689521</v>
      </c>
      <c r="S724" s="193">
        <v>45658</v>
      </c>
    </row>
    <row r="725" spans="1:19" x14ac:dyDescent="0.2">
      <c r="A725" s="194">
        <v>2000027</v>
      </c>
      <c r="B725" s="199">
        <v>155</v>
      </c>
      <c r="C725" s="196" t="s">
        <v>73</v>
      </c>
      <c r="D725" s="196" t="s">
        <v>92</v>
      </c>
      <c r="E725" s="194">
        <v>1</v>
      </c>
      <c r="F725" s="196"/>
      <c r="G725" s="196" t="s">
        <v>100</v>
      </c>
      <c r="H725" s="195">
        <v>1</v>
      </c>
      <c r="I725" s="194">
        <v>20</v>
      </c>
      <c r="J725" s="194">
        <v>19</v>
      </c>
      <c r="K725" s="196" t="s">
        <v>139</v>
      </c>
      <c r="L725" s="196" t="s">
        <v>167</v>
      </c>
      <c r="M725" s="198" t="s">
        <v>165</v>
      </c>
      <c r="N725" s="199">
        <v>500</v>
      </c>
      <c r="O725" s="199"/>
      <c r="P725" s="199"/>
      <c r="Q725" s="194">
        <v>32399960</v>
      </c>
      <c r="R725" s="194">
        <v>5689640</v>
      </c>
      <c r="S725" s="197">
        <v>45658</v>
      </c>
    </row>
    <row r="726" spans="1:19" x14ac:dyDescent="0.2">
      <c r="A726" s="192">
        <v>2000028</v>
      </c>
      <c r="B726" s="3">
        <v>150</v>
      </c>
      <c r="C726" s="13" t="s">
        <v>73</v>
      </c>
      <c r="D726" s="13" t="s">
        <v>92</v>
      </c>
      <c r="E726" s="192">
        <v>1</v>
      </c>
      <c r="F726" s="13"/>
      <c r="G726" s="13" t="s">
        <v>100</v>
      </c>
      <c r="H726">
        <v>0.8</v>
      </c>
      <c r="I726" s="192"/>
      <c r="J726" s="192">
        <v>17</v>
      </c>
      <c r="K726" s="13" t="s">
        <v>139</v>
      </c>
      <c r="L726" s="13" t="s">
        <v>167</v>
      </c>
      <c r="M726" s="198" t="s">
        <v>165</v>
      </c>
      <c r="N726" s="3"/>
      <c r="O726" s="3"/>
      <c r="P726" s="3"/>
      <c r="Q726" s="192">
        <v>32399885</v>
      </c>
      <c r="R726" s="192">
        <v>5689721</v>
      </c>
      <c r="S726" s="193">
        <v>45658</v>
      </c>
    </row>
    <row r="727" spans="1:19" x14ac:dyDescent="0.2">
      <c r="A727" s="194">
        <v>2000029</v>
      </c>
      <c r="B727" s="199">
        <v>160</v>
      </c>
      <c r="C727" s="196" t="s">
        <v>73</v>
      </c>
      <c r="D727" s="196" t="s">
        <v>92</v>
      </c>
      <c r="E727" s="194">
        <v>2</v>
      </c>
      <c r="F727" s="196"/>
      <c r="G727" s="196" t="s">
        <v>91</v>
      </c>
      <c r="H727" s="195">
        <v>1.8</v>
      </c>
      <c r="I727" s="199"/>
      <c r="J727" s="194">
        <v>18</v>
      </c>
      <c r="K727" s="196" t="s">
        <v>139</v>
      </c>
      <c r="L727" s="196" t="s">
        <v>167</v>
      </c>
      <c r="M727" s="198" t="s">
        <v>165</v>
      </c>
      <c r="N727" s="199"/>
      <c r="O727" s="199"/>
      <c r="P727" s="199"/>
      <c r="Q727" s="194">
        <v>32400073</v>
      </c>
      <c r="R727" s="194">
        <v>5689982</v>
      </c>
      <c r="S727" s="197">
        <v>45658</v>
      </c>
    </row>
    <row r="728" spans="1:19" x14ac:dyDescent="0.2">
      <c r="A728" s="192">
        <v>2000030</v>
      </c>
      <c r="B728" s="3">
        <v>55</v>
      </c>
      <c r="C728" s="13" t="s">
        <v>73</v>
      </c>
      <c r="D728" s="13" t="s">
        <v>96</v>
      </c>
      <c r="E728" s="192">
        <v>3</v>
      </c>
      <c r="F728" s="13"/>
      <c r="H728" t="s">
        <v>159</v>
      </c>
      <c r="I728" s="3"/>
      <c r="J728" s="192"/>
      <c r="K728" s="13" t="s">
        <v>139</v>
      </c>
      <c r="L728" s="13" t="s">
        <v>167</v>
      </c>
      <c r="M728" s="198" t="s">
        <v>165</v>
      </c>
      <c r="N728" s="3">
        <v>25000</v>
      </c>
      <c r="O728" s="3"/>
      <c r="P728" s="3"/>
      <c r="Q728" s="192">
        <v>32399749</v>
      </c>
      <c r="R728" s="192">
        <v>5690398</v>
      </c>
      <c r="S728" s="193">
        <v>45658</v>
      </c>
    </row>
    <row r="729" spans="1:19" x14ac:dyDescent="0.2">
      <c r="A729" s="194">
        <v>2000031</v>
      </c>
      <c r="B729" s="199">
        <v>260</v>
      </c>
      <c r="C729" s="196" t="s">
        <v>73</v>
      </c>
      <c r="D729" s="196" t="s">
        <v>92</v>
      </c>
      <c r="E729" s="194">
        <v>1</v>
      </c>
      <c r="F729" s="196"/>
      <c r="G729" s="196" t="s">
        <v>99</v>
      </c>
      <c r="H729" s="195">
        <v>1</v>
      </c>
      <c r="I729" s="199">
        <v>20</v>
      </c>
      <c r="J729" s="194">
        <v>18</v>
      </c>
      <c r="K729" s="196" t="s">
        <v>139</v>
      </c>
      <c r="L729" s="196" t="s">
        <v>167</v>
      </c>
      <c r="M729" s="198" t="s">
        <v>165</v>
      </c>
      <c r="N729" s="199">
        <v>300</v>
      </c>
      <c r="O729" s="199"/>
      <c r="P729" s="199"/>
      <c r="Q729" s="194">
        <v>32399876</v>
      </c>
      <c r="R729" s="194">
        <v>5689044</v>
      </c>
      <c r="S729" s="197">
        <v>45658</v>
      </c>
    </row>
    <row r="730" spans="1:19" x14ac:dyDescent="0.2">
      <c r="A730" s="192">
        <v>2000032</v>
      </c>
      <c r="B730" s="3">
        <v>90</v>
      </c>
      <c r="C730" s="13" t="s">
        <v>73</v>
      </c>
      <c r="D730" s="13" t="s">
        <v>79</v>
      </c>
      <c r="E730" s="192">
        <v>2</v>
      </c>
      <c r="F730" s="13"/>
      <c r="G730" s="13" t="s">
        <v>100</v>
      </c>
      <c r="H730">
        <v>0.6</v>
      </c>
      <c r="I730" s="3"/>
      <c r="J730" s="192">
        <v>12</v>
      </c>
      <c r="K730" s="13" t="s">
        <v>139</v>
      </c>
      <c r="L730" s="13" t="s">
        <v>167</v>
      </c>
      <c r="M730" s="198" t="s">
        <v>165</v>
      </c>
      <c r="N730" s="3"/>
      <c r="O730" s="3"/>
      <c r="P730" s="3"/>
      <c r="Q730" s="192">
        <v>32400872</v>
      </c>
      <c r="R730" s="192">
        <v>5688976</v>
      </c>
      <c r="S730" s="193">
        <v>45658</v>
      </c>
    </row>
    <row r="731" spans="1:19" x14ac:dyDescent="0.2">
      <c r="A731" s="194">
        <v>2000033</v>
      </c>
      <c r="B731" s="199">
        <v>55</v>
      </c>
      <c r="C731" s="196" t="s">
        <v>73</v>
      </c>
      <c r="D731" s="196" t="s">
        <v>96</v>
      </c>
      <c r="E731" s="194">
        <v>3</v>
      </c>
      <c r="F731" s="196"/>
      <c r="G731" s="196"/>
      <c r="H731" s="195" t="s">
        <v>159</v>
      </c>
      <c r="I731" s="199"/>
      <c r="J731" s="194"/>
      <c r="K731" s="196" t="s">
        <v>139</v>
      </c>
      <c r="L731" s="196" t="s">
        <v>167</v>
      </c>
      <c r="M731" s="198" t="s">
        <v>165</v>
      </c>
      <c r="N731" s="199">
        <v>10000</v>
      </c>
      <c r="O731" s="199"/>
      <c r="P731" s="199"/>
      <c r="Q731" s="194">
        <v>32400931</v>
      </c>
      <c r="R731" s="194">
        <v>5689115</v>
      </c>
      <c r="S731" s="197">
        <v>45658</v>
      </c>
    </row>
    <row r="732" spans="1:19" x14ac:dyDescent="0.2">
      <c r="A732" s="192">
        <v>2000034</v>
      </c>
      <c r="B732" s="3">
        <v>130</v>
      </c>
      <c r="C732" s="13" t="s">
        <v>73</v>
      </c>
      <c r="D732" s="13" t="s">
        <v>92</v>
      </c>
      <c r="E732" s="192">
        <v>1</v>
      </c>
      <c r="F732" s="13"/>
      <c r="G732" s="13" t="s">
        <v>99</v>
      </c>
      <c r="H732">
        <v>0.5</v>
      </c>
      <c r="I732" s="3">
        <v>25</v>
      </c>
      <c r="J732" s="192">
        <v>19</v>
      </c>
      <c r="K732" s="13" t="s">
        <v>139</v>
      </c>
      <c r="L732" s="13" t="s">
        <v>167</v>
      </c>
      <c r="M732" s="198" t="s">
        <v>165</v>
      </c>
      <c r="N732" s="3">
        <v>500</v>
      </c>
      <c r="O732" s="3"/>
      <c r="P732" s="3"/>
      <c r="Q732" s="192">
        <v>32399847</v>
      </c>
      <c r="R732" s="192">
        <v>5689176</v>
      </c>
      <c r="S732" s="193">
        <v>45658</v>
      </c>
    </row>
    <row r="733" spans="1:19" x14ac:dyDescent="0.2">
      <c r="A733" s="194">
        <v>2000035</v>
      </c>
      <c r="B733" s="199">
        <v>150</v>
      </c>
      <c r="C733" s="196" t="s">
        <v>73</v>
      </c>
      <c r="D733" s="196" t="s">
        <v>92</v>
      </c>
      <c r="E733" s="194">
        <v>1</v>
      </c>
      <c r="F733" s="196"/>
      <c r="G733" s="196" t="s">
        <v>99</v>
      </c>
      <c r="H733" s="195">
        <v>0.8</v>
      </c>
      <c r="I733" s="199">
        <v>25</v>
      </c>
      <c r="J733" s="194">
        <v>18</v>
      </c>
      <c r="K733" s="196" t="s">
        <v>139</v>
      </c>
      <c r="L733" s="196" t="s">
        <v>167</v>
      </c>
      <c r="M733" s="198" t="s">
        <v>165</v>
      </c>
      <c r="N733" s="199">
        <v>500</v>
      </c>
      <c r="O733" s="199"/>
      <c r="P733" s="199"/>
      <c r="Q733" s="194">
        <v>32400124</v>
      </c>
      <c r="R733" s="194">
        <v>5689256</v>
      </c>
      <c r="S733" s="197">
        <v>45658</v>
      </c>
    </row>
    <row r="734" spans="1:19" x14ac:dyDescent="0.2">
      <c r="A734" s="192">
        <v>2000036</v>
      </c>
      <c r="B734" s="3">
        <v>160</v>
      </c>
      <c r="C734" s="13" t="s">
        <v>73</v>
      </c>
      <c r="D734" s="13" t="s">
        <v>74</v>
      </c>
      <c r="E734" s="192">
        <v>2</v>
      </c>
      <c r="F734" s="13"/>
      <c r="G734" s="13" t="s">
        <v>81</v>
      </c>
      <c r="H734" t="s">
        <v>159</v>
      </c>
      <c r="I734" s="3"/>
      <c r="J734" s="192">
        <v>16</v>
      </c>
      <c r="K734" s="13" t="s">
        <v>139</v>
      </c>
      <c r="L734" s="13" t="s">
        <v>167</v>
      </c>
      <c r="M734" s="198" t="s">
        <v>165</v>
      </c>
      <c r="N734" s="3"/>
      <c r="O734" s="3"/>
      <c r="P734" s="3"/>
      <c r="Q734" s="192">
        <v>32400067</v>
      </c>
      <c r="R734" s="192">
        <v>5689837</v>
      </c>
      <c r="S734" s="193">
        <v>45658</v>
      </c>
    </row>
    <row r="735" spans="1:19" x14ac:dyDescent="0.2">
      <c r="A735" s="194">
        <v>2000037</v>
      </c>
      <c r="B735" s="199">
        <v>160</v>
      </c>
      <c r="C735" s="196" t="s">
        <v>73</v>
      </c>
      <c r="D735" s="196" t="s">
        <v>74</v>
      </c>
      <c r="E735" s="194">
        <v>2</v>
      </c>
      <c r="F735" s="196"/>
      <c r="G735" s="196" t="s">
        <v>84</v>
      </c>
      <c r="H735" s="195">
        <v>1.8</v>
      </c>
      <c r="I735" s="199"/>
      <c r="J735" s="194">
        <v>17</v>
      </c>
      <c r="K735" s="196" t="s">
        <v>139</v>
      </c>
      <c r="L735" s="196" t="s">
        <v>167</v>
      </c>
      <c r="M735" s="198" t="s">
        <v>165</v>
      </c>
      <c r="N735" s="199"/>
      <c r="O735" s="199"/>
      <c r="P735" s="199"/>
      <c r="Q735" s="194">
        <v>32400119</v>
      </c>
      <c r="R735" s="194">
        <v>5689765</v>
      </c>
      <c r="S735" s="197">
        <v>45658</v>
      </c>
    </row>
    <row r="736" spans="1:19" x14ac:dyDescent="0.2">
      <c r="A736" s="192">
        <v>2000038</v>
      </c>
      <c r="B736" s="3">
        <v>170</v>
      </c>
      <c r="C736" s="13" t="s">
        <v>73</v>
      </c>
      <c r="D736" s="13" t="s">
        <v>74</v>
      </c>
      <c r="E736" s="192">
        <v>2</v>
      </c>
      <c r="F736" s="13"/>
      <c r="G736" s="13" t="s">
        <v>81</v>
      </c>
      <c r="H736">
        <v>2.2000000000000002</v>
      </c>
      <c r="I736" s="3"/>
      <c r="J736" s="192">
        <v>17</v>
      </c>
      <c r="K736" s="13" t="s">
        <v>139</v>
      </c>
      <c r="L736" s="13" t="s">
        <v>167</v>
      </c>
      <c r="M736" s="198" t="s">
        <v>165</v>
      </c>
      <c r="N736" s="3"/>
      <c r="O736" s="3"/>
      <c r="P736" s="3"/>
      <c r="Q736" s="192">
        <v>32400184</v>
      </c>
      <c r="R736" s="192">
        <v>5689782</v>
      </c>
      <c r="S736" s="193">
        <v>45658</v>
      </c>
    </row>
    <row r="737" spans="1:19" x14ac:dyDescent="0.2">
      <c r="A737" s="194">
        <v>2000039</v>
      </c>
      <c r="B737" s="199">
        <v>110</v>
      </c>
      <c r="C737" s="196" t="s">
        <v>73</v>
      </c>
      <c r="D737" s="196" t="s">
        <v>74</v>
      </c>
      <c r="E737" s="194">
        <v>2</v>
      </c>
      <c r="F737" s="196"/>
      <c r="G737" s="196" t="s">
        <v>84</v>
      </c>
      <c r="H737" s="195">
        <v>2</v>
      </c>
      <c r="I737" s="199"/>
      <c r="J737" s="194">
        <v>17</v>
      </c>
      <c r="K737" s="196" t="s">
        <v>139</v>
      </c>
      <c r="L737" s="196" t="s">
        <v>167</v>
      </c>
      <c r="M737" s="198" t="s">
        <v>165</v>
      </c>
      <c r="N737" s="199"/>
      <c r="O737" s="199"/>
      <c r="P737" s="199"/>
      <c r="Q737" s="194">
        <v>32400211</v>
      </c>
      <c r="R737" s="194">
        <v>5689723</v>
      </c>
      <c r="S737" s="197">
        <v>45658</v>
      </c>
    </row>
    <row r="738" spans="1:19" x14ac:dyDescent="0.2">
      <c r="A738" s="192">
        <v>2000040</v>
      </c>
      <c r="B738" s="3">
        <v>130</v>
      </c>
      <c r="C738" s="13" t="s">
        <v>73</v>
      </c>
      <c r="D738" s="13" t="s">
        <v>74</v>
      </c>
      <c r="E738" s="192">
        <v>2</v>
      </c>
      <c r="F738" s="13"/>
      <c r="G738" s="13" t="s">
        <v>84</v>
      </c>
      <c r="H738">
        <v>2.2000000000000002</v>
      </c>
      <c r="I738" s="3"/>
      <c r="J738" s="3">
        <v>16</v>
      </c>
      <c r="K738" s="13" t="s">
        <v>139</v>
      </c>
      <c r="L738" s="13" t="s">
        <v>167</v>
      </c>
      <c r="M738" s="198" t="s">
        <v>165</v>
      </c>
      <c r="N738" s="3"/>
      <c r="O738" s="3"/>
      <c r="P738" s="3"/>
      <c r="Q738" s="192">
        <v>32400326</v>
      </c>
      <c r="R738" s="192">
        <v>5689681</v>
      </c>
      <c r="S738" s="193">
        <v>45658</v>
      </c>
    </row>
    <row r="739" spans="1:19" x14ac:dyDescent="0.2">
      <c r="A739" s="194">
        <v>2000041</v>
      </c>
      <c r="B739" s="199">
        <v>140</v>
      </c>
      <c r="C739" s="196" t="s">
        <v>73</v>
      </c>
      <c r="D739" s="196" t="s">
        <v>74</v>
      </c>
      <c r="E739" s="194">
        <v>2</v>
      </c>
      <c r="F739" s="196"/>
      <c r="G739" s="196" t="s">
        <v>84</v>
      </c>
      <c r="H739" s="195">
        <v>2.2000000000000002</v>
      </c>
      <c r="I739" s="199"/>
      <c r="J739" s="199">
        <v>18</v>
      </c>
      <c r="K739" s="196" t="s">
        <v>139</v>
      </c>
      <c r="L739" s="196" t="s">
        <v>167</v>
      </c>
      <c r="M739" s="198" t="s">
        <v>165</v>
      </c>
      <c r="N739" s="199"/>
      <c r="O739" s="199"/>
      <c r="P739" s="199"/>
      <c r="Q739" s="194">
        <v>32400338</v>
      </c>
      <c r="R739" s="194">
        <v>5689728</v>
      </c>
      <c r="S739" s="197">
        <v>45658</v>
      </c>
    </row>
    <row r="740" spans="1:19" x14ac:dyDescent="0.2">
      <c r="A740" s="192">
        <v>2000042</v>
      </c>
      <c r="B740" s="3">
        <v>185</v>
      </c>
      <c r="C740" s="13" t="s">
        <v>73</v>
      </c>
      <c r="D740" s="13" t="s">
        <v>74</v>
      </c>
      <c r="E740" s="192">
        <v>2</v>
      </c>
      <c r="F740" s="13"/>
      <c r="G740" s="13" t="s">
        <v>90</v>
      </c>
      <c r="H740">
        <v>2.5</v>
      </c>
      <c r="I740" s="3"/>
      <c r="J740" s="192">
        <v>18</v>
      </c>
      <c r="K740" s="13" t="s">
        <v>139</v>
      </c>
      <c r="L740" s="13" t="s">
        <v>167</v>
      </c>
      <c r="M740" s="198" t="s">
        <v>165</v>
      </c>
      <c r="N740" s="3"/>
      <c r="O740" s="3"/>
      <c r="P740" s="3"/>
      <c r="Q740" s="192">
        <v>32400285</v>
      </c>
      <c r="R740" s="192">
        <v>5689768</v>
      </c>
      <c r="S740" s="193">
        <v>45658</v>
      </c>
    </row>
    <row r="741" spans="1:19" x14ac:dyDescent="0.2">
      <c r="A741" s="194">
        <v>2000043</v>
      </c>
      <c r="B741" s="199">
        <v>175</v>
      </c>
      <c r="C741" s="196" t="s">
        <v>73</v>
      </c>
      <c r="D741" s="196" t="s">
        <v>74</v>
      </c>
      <c r="E741" s="194">
        <v>2</v>
      </c>
      <c r="F741" s="196"/>
      <c r="G741" s="196" t="s">
        <v>85</v>
      </c>
      <c r="H741" s="195">
        <v>2.5</v>
      </c>
      <c r="I741" s="199"/>
      <c r="J741" s="199">
        <v>18</v>
      </c>
      <c r="K741" s="196" t="s">
        <v>139</v>
      </c>
      <c r="L741" s="196" t="s">
        <v>167</v>
      </c>
      <c r="M741" s="198" t="s">
        <v>165</v>
      </c>
      <c r="N741" s="199"/>
      <c r="O741" s="199"/>
      <c r="P741" s="199"/>
      <c r="Q741" s="194">
        <v>32400363</v>
      </c>
      <c r="R741" s="194">
        <v>5689785</v>
      </c>
      <c r="S741" s="197">
        <v>45658</v>
      </c>
    </row>
    <row r="742" spans="1:19" x14ac:dyDescent="0.2">
      <c r="A742" s="192">
        <v>2000044</v>
      </c>
      <c r="B742" s="3">
        <v>165</v>
      </c>
      <c r="C742" s="13" t="s">
        <v>73</v>
      </c>
      <c r="D742" s="13" t="s">
        <v>74</v>
      </c>
      <c r="E742" s="192">
        <v>2</v>
      </c>
      <c r="F742" s="13"/>
      <c r="G742" s="13" t="s">
        <v>81</v>
      </c>
      <c r="H742">
        <v>2.4</v>
      </c>
      <c r="I742" s="3"/>
      <c r="J742" s="3">
        <v>18</v>
      </c>
      <c r="K742" s="13" t="s">
        <v>139</v>
      </c>
      <c r="L742" s="13" t="s">
        <v>167</v>
      </c>
      <c r="M742" s="198" t="s">
        <v>165</v>
      </c>
      <c r="N742" s="3"/>
      <c r="O742" s="3"/>
      <c r="P742" s="3"/>
      <c r="Q742" s="192">
        <v>32400468</v>
      </c>
      <c r="R742" s="192">
        <v>5689728</v>
      </c>
      <c r="S742" s="193">
        <v>45658</v>
      </c>
    </row>
    <row r="743" spans="1:19" x14ac:dyDescent="0.2">
      <c r="A743" s="194">
        <v>2000045</v>
      </c>
      <c r="B743" s="199">
        <v>160</v>
      </c>
      <c r="C743" s="196" t="s">
        <v>73</v>
      </c>
      <c r="D743" s="196" t="s">
        <v>74</v>
      </c>
      <c r="E743" s="194">
        <v>2</v>
      </c>
      <c r="F743" s="196"/>
      <c r="G743" s="196" t="s">
        <v>84</v>
      </c>
      <c r="H743" s="195">
        <v>2</v>
      </c>
      <c r="I743" s="199"/>
      <c r="J743" s="199">
        <v>17</v>
      </c>
      <c r="K743" s="196" t="s">
        <v>139</v>
      </c>
      <c r="L743" s="196" t="s">
        <v>167</v>
      </c>
      <c r="M743" s="198" t="s">
        <v>165</v>
      </c>
      <c r="N743" s="199"/>
      <c r="O743" s="199"/>
      <c r="P743" s="199"/>
      <c r="Q743" s="194">
        <v>32400430</v>
      </c>
      <c r="R743" s="194">
        <v>5689666</v>
      </c>
      <c r="S743" s="197">
        <v>45658</v>
      </c>
    </row>
    <row r="744" spans="1:19" x14ac:dyDescent="0.2">
      <c r="A744" s="192">
        <v>2000046</v>
      </c>
      <c r="B744" s="3">
        <v>150</v>
      </c>
      <c r="C744" s="13" t="s">
        <v>73</v>
      </c>
      <c r="D744" s="13" t="s">
        <v>74</v>
      </c>
      <c r="E744" s="192">
        <v>2</v>
      </c>
      <c r="F744" s="13"/>
      <c r="G744" s="13" t="s">
        <v>81</v>
      </c>
      <c r="H744">
        <v>2.2000000000000002</v>
      </c>
      <c r="I744" s="3"/>
      <c r="J744" s="3">
        <v>16</v>
      </c>
      <c r="K744" s="13" t="s">
        <v>139</v>
      </c>
      <c r="L744" s="13" t="s">
        <v>167</v>
      </c>
      <c r="M744" s="198" t="s">
        <v>165</v>
      </c>
      <c r="N744" s="3"/>
      <c r="O744" s="3"/>
      <c r="P744" s="3"/>
      <c r="Q744" s="192">
        <v>32400527</v>
      </c>
      <c r="R744" s="192">
        <v>5689693</v>
      </c>
      <c r="S744" s="193">
        <v>45658</v>
      </c>
    </row>
    <row r="745" spans="1:19" x14ac:dyDescent="0.2">
      <c r="A745" s="194">
        <v>2000047</v>
      </c>
      <c r="B745" s="199">
        <v>110</v>
      </c>
      <c r="C745" s="196" t="s">
        <v>73</v>
      </c>
      <c r="D745" s="196" t="s">
        <v>74</v>
      </c>
      <c r="E745" s="194">
        <v>2</v>
      </c>
      <c r="F745" s="196"/>
      <c r="G745" s="196" t="s">
        <v>107</v>
      </c>
      <c r="H745" s="195">
        <v>1</v>
      </c>
      <c r="I745" s="194"/>
      <c r="J745" s="194"/>
      <c r="K745" s="196" t="s">
        <v>139</v>
      </c>
      <c r="L745" s="196" t="s">
        <v>167</v>
      </c>
      <c r="M745" s="198" t="s">
        <v>165</v>
      </c>
      <c r="N745" s="199"/>
      <c r="O745" s="199"/>
      <c r="P745" s="199"/>
      <c r="Q745" s="194">
        <v>32400571</v>
      </c>
      <c r="R745" s="194">
        <v>5689671</v>
      </c>
      <c r="S745" s="197">
        <v>45658</v>
      </c>
    </row>
    <row r="746" spans="1:19" x14ac:dyDescent="0.2">
      <c r="A746" s="192">
        <v>2000048</v>
      </c>
      <c r="B746" s="3">
        <v>130</v>
      </c>
      <c r="C746" s="13" t="s">
        <v>73</v>
      </c>
      <c r="D746" s="13" t="s">
        <v>74</v>
      </c>
      <c r="E746" s="192">
        <v>2</v>
      </c>
      <c r="F746" s="13"/>
      <c r="G746" s="13" t="s">
        <v>81</v>
      </c>
      <c r="H746">
        <v>2.2000000000000002</v>
      </c>
      <c r="I746" s="3"/>
      <c r="J746" s="3"/>
      <c r="K746" s="13" t="s">
        <v>139</v>
      </c>
      <c r="L746" s="13" t="s">
        <v>167</v>
      </c>
      <c r="M746" s="198" t="s">
        <v>165</v>
      </c>
      <c r="N746" s="3"/>
      <c r="O746" s="3"/>
      <c r="P746" s="3"/>
      <c r="Q746" s="192">
        <v>32400695</v>
      </c>
      <c r="R746" s="192">
        <v>5689651</v>
      </c>
      <c r="S746" s="193">
        <v>45658</v>
      </c>
    </row>
    <row r="747" spans="1:19" x14ac:dyDescent="0.2">
      <c r="A747" s="194">
        <v>2000049</v>
      </c>
      <c r="B747" s="199">
        <v>150</v>
      </c>
      <c r="C747" s="196" t="s">
        <v>73</v>
      </c>
      <c r="D747" s="196" t="s">
        <v>92</v>
      </c>
      <c r="E747" s="194">
        <v>2</v>
      </c>
      <c r="F747" s="196"/>
      <c r="G747" s="196" t="s">
        <v>100</v>
      </c>
      <c r="H747" s="195">
        <v>0.8</v>
      </c>
      <c r="I747" s="199"/>
      <c r="J747" s="194">
        <v>20</v>
      </c>
      <c r="K747" s="196" t="s">
        <v>139</v>
      </c>
      <c r="L747" s="196" t="s">
        <v>167</v>
      </c>
      <c r="M747" s="198" t="s">
        <v>165</v>
      </c>
      <c r="N747" s="199"/>
      <c r="O747" s="199"/>
      <c r="P747" s="199"/>
      <c r="Q747" s="194">
        <v>32400741</v>
      </c>
      <c r="R747" s="194">
        <v>5689689</v>
      </c>
      <c r="S747" s="197">
        <v>45658</v>
      </c>
    </row>
    <row r="748" spans="1:19" x14ac:dyDescent="0.2">
      <c r="A748" s="192">
        <v>2000050</v>
      </c>
      <c r="B748" s="3">
        <v>85</v>
      </c>
      <c r="C748" s="13" t="s">
        <v>73</v>
      </c>
      <c r="D748" s="13" t="s">
        <v>92</v>
      </c>
      <c r="E748" s="192">
        <v>6</v>
      </c>
      <c r="F748" s="13" t="s">
        <v>119</v>
      </c>
      <c r="G748" s="13" t="s">
        <v>99</v>
      </c>
      <c r="H748" t="s">
        <v>159</v>
      </c>
      <c r="I748" s="3"/>
      <c r="J748" s="192"/>
      <c r="K748" s="13" t="s">
        <v>139</v>
      </c>
      <c r="L748" s="13" t="s">
        <v>167</v>
      </c>
      <c r="M748" s="198" t="s">
        <v>165</v>
      </c>
      <c r="N748" s="3">
        <v>1000</v>
      </c>
      <c r="O748" s="3"/>
      <c r="P748" s="3"/>
      <c r="Q748" s="192">
        <v>32400241</v>
      </c>
      <c r="R748" s="192">
        <v>5685693</v>
      </c>
      <c r="S748" s="193">
        <v>45658</v>
      </c>
    </row>
    <row r="749" spans="1:19" x14ac:dyDescent="0.2">
      <c r="A749" s="194">
        <v>2000051</v>
      </c>
      <c r="B749" s="199">
        <v>0.7</v>
      </c>
      <c r="C749" s="196" t="s">
        <v>105</v>
      </c>
      <c r="D749" s="196" t="s">
        <v>111</v>
      </c>
      <c r="E749" s="194">
        <v>4</v>
      </c>
      <c r="F749" s="196"/>
      <c r="G749" s="196"/>
      <c r="H749" s="195" t="s">
        <v>159</v>
      </c>
      <c r="I749" s="199"/>
      <c r="J749" s="194"/>
      <c r="K749" s="196" t="s">
        <v>139</v>
      </c>
      <c r="L749" s="196" t="s">
        <v>167</v>
      </c>
      <c r="M749" s="198" t="s">
        <v>165</v>
      </c>
      <c r="N749" s="199"/>
      <c r="O749" s="199"/>
      <c r="P749" s="199"/>
      <c r="Q749" s="194">
        <v>32399690</v>
      </c>
      <c r="R749" s="194">
        <v>5688072</v>
      </c>
      <c r="S749" s="197">
        <v>45658</v>
      </c>
    </row>
    <row r="750" spans="1:19" x14ac:dyDescent="0.2">
      <c r="A750" s="192">
        <v>2100001</v>
      </c>
      <c r="B750" s="3">
        <v>65</v>
      </c>
      <c r="C750" s="13" t="s">
        <v>73</v>
      </c>
      <c r="D750" s="13" t="s">
        <v>96</v>
      </c>
      <c r="E750" s="192">
        <v>3</v>
      </c>
      <c r="F750" s="13"/>
      <c r="H750" t="s">
        <v>159</v>
      </c>
      <c r="I750" s="192"/>
      <c r="J750" s="192"/>
      <c r="K750" s="13" t="s">
        <v>140</v>
      </c>
      <c r="L750" s="13" t="s">
        <v>167</v>
      </c>
      <c r="M750" s="198" t="s">
        <v>165</v>
      </c>
      <c r="N750" s="3">
        <v>25000</v>
      </c>
      <c r="O750" s="3"/>
      <c r="P750" s="3"/>
      <c r="Q750" s="192">
        <v>32399266</v>
      </c>
      <c r="R750" s="192">
        <v>5691660</v>
      </c>
      <c r="S750" s="193">
        <v>45658</v>
      </c>
    </row>
    <row r="751" spans="1:19" x14ac:dyDescent="0.2">
      <c r="A751" s="194">
        <v>2100002</v>
      </c>
      <c r="B751" s="199">
        <v>110</v>
      </c>
      <c r="C751" s="196" t="s">
        <v>73</v>
      </c>
      <c r="D751" s="196" t="s">
        <v>96</v>
      </c>
      <c r="E751" s="194">
        <v>3</v>
      </c>
      <c r="F751" s="196"/>
      <c r="G751" s="196"/>
      <c r="H751" s="195" t="s">
        <v>159</v>
      </c>
      <c r="I751" s="194"/>
      <c r="J751" s="194"/>
      <c r="K751" s="196" t="s">
        <v>140</v>
      </c>
      <c r="L751" s="196" t="s">
        <v>167</v>
      </c>
      <c r="M751" s="198" t="s">
        <v>165</v>
      </c>
      <c r="N751" s="199">
        <v>5000</v>
      </c>
      <c r="O751" s="199"/>
      <c r="P751" s="199"/>
      <c r="Q751" s="194">
        <v>32399154</v>
      </c>
      <c r="R751" s="194">
        <v>5691513</v>
      </c>
      <c r="S751" s="197">
        <v>45658</v>
      </c>
    </row>
    <row r="752" spans="1:19" x14ac:dyDescent="0.2">
      <c r="A752" s="192">
        <v>2100003</v>
      </c>
      <c r="B752" s="3">
        <v>120</v>
      </c>
      <c r="C752" s="13" t="s">
        <v>73</v>
      </c>
      <c r="D752" s="13" t="s">
        <v>92</v>
      </c>
      <c r="E752" s="192">
        <v>1</v>
      </c>
      <c r="F752" s="13"/>
      <c r="G752" s="13" t="s">
        <v>102</v>
      </c>
      <c r="H752">
        <v>0.8</v>
      </c>
      <c r="I752" s="3">
        <v>25</v>
      </c>
      <c r="J752" s="192">
        <v>15</v>
      </c>
      <c r="K752" s="13" t="s">
        <v>140</v>
      </c>
      <c r="L752" s="13" t="s">
        <v>167</v>
      </c>
      <c r="M752" s="198" t="s">
        <v>165</v>
      </c>
      <c r="N752" s="3">
        <v>500</v>
      </c>
      <c r="O752" s="3"/>
      <c r="P752" s="3"/>
      <c r="Q752" s="192">
        <v>32399434</v>
      </c>
      <c r="R752" s="192">
        <v>5691355</v>
      </c>
      <c r="S752" s="193">
        <v>45658</v>
      </c>
    </row>
    <row r="753" spans="1:19" x14ac:dyDescent="0.2">
      <c r="A753" s="194">
        <v>2100004</v>
      </c>
      <c r="B753" s="199">
        <v>70</v>
      </c>
      <c r="C753" s="196" t="s">
        <v>73</v>
      </c>
      <c r="D753" s="196" t="s">
        <v>96</v>
      </c>
      <c r="E753" s="194">
        <v>3</v>
      </c>
      <c r="F753" s="196"/>
      <c r="G753" s="196"/>
      <c r="H753" s="195" t="s">
        <v>159</v>
      </c>
      <c r="I753" s="199"/>
      <c r="J753" s="199"/>
      <c r="K753" s="196" t="s">
        <v>140</v>
      </c>
      <c r="L753" s="196" t="s">
        <v>167</v>
      </c>
      <c r="M753" s="198" t="s">
        <v>165</v>
      </c>
      <c r="N753" s="199">
        <v>5000</v>
      </c>
      <c r="O753" s="199"/>
      <c r="P753" s="199"/>
      <c r="Q753" s="194">
        <v>32399710</v>
      </c>
      <c r="R753" s="194">
        <v>5691286</v>
      </c>
      <c r="S753" s="197">
        <v>45658</v>
      </c>
    </row>
    <row r="754" spans="1:19" x14ac:dyDescent="0.2">
      <c r="A754" s="192">
        <v>2100005</v>
      </c>
      <c r="B754" s="3">
        <v>150</v>
      </c>
      <c r="C754" s="13" t="s">
        <v>73</v>
      </c>
      <c r="D754" s="13" t="s">
        <v>92</v>
      </c>
      <c r="E754" s="192">
        <v>2</v>
      </c>
      <c r="F754" s="13"/>
      <c r="G754" s="13" t="s">
        <v>84</v>
      </c>
      <c r="H754">
        <v>0.7</v>
      </c>
      <c r="I754" s="192"/>
      <c r="J754" s="192">
        <v>19</v>
      </c>
      <c r="K754" s="13" t="s">
        <v>140</v>
      </c>
      <c r="L754" s="13" t="s">
        <v>167</v>
      </c>
      <c r="M754" s="198" t="s">
        <v>165</v>
      </c>
      <c r="N754" s="3"/>
      <c r="O754" s="3"/>
      <c r="P754" s="3"/>
      <c r="Q754" s="192">
        <v>32399734</v>
      </c>
      <c r="R754" s="192">
        <v>5691064</v>
      </c>
      <c r="S754" s="193">
        <v>45658</v>
      </c>
    </row>
    <row r="755" spans="1:19" x14ac:dyDescent="0.2">
      <c r="A755" s="194">
        <v>2100006</v>
      </c>
      <c r="B755" s="199">
        <v>145</v>
      </c>
      <c r="C755" s="196" t="s">
        <v>73</v>
      </c>
      <c r="D755" s="196" t="s">
        <v>92</v>
      </c>
      <c r="E755" s="194">
        <v>2</v>
      </c>
      <c r="F755" s="196"/>
      <c r="G755" s="196" t="s">
        <v>83</v>
      </c>
      <c r="H755" s="195">
        <v>0.9</v>
      </c>
      <c r="I755" s="194"/>
      <c r="J755" s="194">
        <v>21</v>
      </c>
      <c r="K755" s="196" t="s">
        <v>140</v>
      </c>
      <c r="L755" s="196" t="s">
        <v>167</v>
      </c>
      <c r="M755" s="198" t="s">
        <v>165</v>
      </c>
      <c r="N755" s="199"/>
      <c r="O755" s="199"/>
      <c r="P755" s="199"/>
      <c r="Q755" s="194">
        <v>32399987</v>
      </c>
      <c r="R755" s="194">
        <v>5691105</v>
      </c>
      <c r="S755" s="197">
        <v>45658</v>
      </c>
    </row>
    <row r="756" spans="1:19" x14ac:dyDescent="0.2">
      <c r="A756" s="192">
        <v>2100007</v>
      </c>
      <c r="B756" s="3">
        <v>125</v>
      </c>
      <c r="C756" s="13" t="s">
        <v>73</v>
      </c>
      <c r="D756" s="13" t="s">
        <v>92</v>
      </c>
      <c r="E756" s="192">
        <v>2</v>
      </c>
      <c r="F756" s="13"/>
      <c r="G756" s="13" t="s">
        <v>114</v>
      </c>
      <c r="H756">
        <v>1</v>
      </c>
      <c r="I756" s="3"/>
      <c r="J756" s="3">
        <v>18</v>
      </c>
      <c r="K756" s="13" t="s">
        <v>140</v>
      </c>
      <c r="L756" s="13" t="s">
        <v>167</v>
      </c>
      <c r="M756" s="198" t="s">
        <v>165</v>
      </c>
      <c r="N756" s="3"/>
      <c r="O756" s="3"/>
      <c r="P756" s="3"/>
      <c r="Q756" s="192">
        <v>32400047</v>
      </c>
      <c r="R756" s="192">
        <v>5691268</v>
      </c>
      <c r="S756" s="193">
        <v>45658</v>
      </c>
    </row>
    <row r="757" spans="1:19" x14ac:dyDescent="0.2">
      <c r="A757" s="194">
        <v>2100008</v>
      </c>
      <c r="B757" s="199">
        <v>165</v>
      </c>
      <c r="C757" s="196" t="s">
        <v>73</v>
      </c>
      <c r="D757" s="196" t="s">
        <v>92</v>
      </c>
      <c r="E757" s="194">
        <v>1</v>
      </c>
      <c r="F757" s="196"/>
      <c r="G757" s="196" t="s">
        <v>100</v>
      </c>
      <c r="H757" s="195">
        <v>1.3</v>
      </c>
      <c r="I757" s="194">
        <v>20</v>
      </c>
      <c r="J757" s="194">
        <v>21</v>
      </c>
      <c r="K757" s="196" t="s">
        <v>140</v>
      </c>
      <c r="L757" s="196" t="s">
        <v>167</v>
      </c>
      <c r="M757" s="198" t="s">
        <v>165</v>
      </c>
      <c r="N757" s="199">
        <v>300</v>
      </c>
      <c r="O757" s="199"/>
      <c r="P757" s="199"/>
      <c r="Q757" s="194">
        <v>32400082</v>
      </c>
      <c r="R757" s="194">
        <v>5691327</v>
      </c>
      <c r="S757" s="197">
        <v>45658</v>
      </c>
    </row>
    <row r="758" spans="1:19" x14ac:dyDescent="0.2">
      <c r="A758" s="192">
        <v>2100009</v>
      </c>
      <c r="B758" s="3">
        <v>180</v>
      </c>
      <c r="C758" s="13" t="s">
        <v>73</v>
      </c>
      <c r="D758" s="13" t="s">
        <v>92</v>
      </c>
      <c r="E758" s="192">
        <v>1</v>
      </c>
      <c r="F758" s="13"/>
      <c r="G758" s="13" t="s">
        <v>99</v>
      </c>
      <c r="H758">
        <v>0.9</v>
      </c>
      <c r="I758" s="192">
        <v>25</v>
      </c>
      <c r="J758" s="192">
        <v>21</v>
      </c>
      <c r="K758" s="13" t="s">
        <v>140</v>
      </c>
      <c r="L758" s="13" t="s">
        <v>167</v>
      </c>
      <c r="M758" s="198" t="s">
        <v>165</v>
      </c>
      <c r="N758" s="3">
        <v>700</v>
      </c>
      <c r="O758" s="3"/>
      <c r="P758" s="3"/>
      <c r="Q758" s="192">
        <v>32400189</v>
      </c>
      <c r="R758" s="192">
        <v>5690979</v>
      </c>
      <c r="S758" s="193">
        <v>45658</v>
      </c>
    </row>
    <row r="759" spans="1:19" x14ac:dyDescent="0.2">
      <c r="A759" s="194">
        <v>2100010</v>
      </c>
      <c r="B759" s="199">
        <v>200</v>
      </c>
      <c r="C759" s="196" t="s">
        <v>73</v>
      </c>
      <c r="D759" s="196" t="s">
        <v>74</v>
      </c>
      <c r="E759" s="194">
        <v>2</v>
      </c>
      <c r="F759" s="196"/>
      <c r="G759" s="196" t="s">
        <v>86</v>
      </c>
      <c r="H759" s="195">
        <v>1.5</v>
      </c>
      <c r="I759" s="194"/>
      <c r="J759" s="194">
        <v>17</v>
      </c>
      <c r="K759" s="196" t="s">
        <v>140</v>
      </c>
      <c r="L759" s="196" t="s">
        <v>167</v>
      </c>
      <c r="M759" s="198" t="s">
        <v>165</v>
      </c>
      <c r="N759" s="199"/>
      <c r="O759" s="199"/>
      <c r="P759" s="199"/>
      <c r="Q759" s="194">
        <v>32400070</v>
      </c>
      <c r="R759" s="194">
        <v>5690877</v>
      </c>
      <c r="S759" s="197">
        <v>45658</v>
      </c>
    </row>
    <row r="760" spans="1:19" x14ac:dyDescent="0.2">
      <c r="A760" s="192">
        <v>2100011</v>
      </c>
      <c r="B760" s="3">
        <v>85</v>
      </c>
      <c r="C760" s="13" t="s">
        <v>73</v>
      </c>
      <c r="D760" s="13" t="s">
        <v>92</v>
      </c>
      <c r="E760" s="192">
        <v>6</v>
      </c>
      <c r="F760" s="13" t="s">
        <v>119</v>
      </c>
      <c r="G760" s="13" t="s">
        <v>99</v>
      </c>
      <c r="H760" t="s">
        <v>159</v>
      </c>
      <c r="I760" s="3"/>
      <c r="J760" s="192"/>
      <c r="K760" s="13" t="s">
        <v>140</v>
      </c>
      <c r="L760" s="13" t="s">
        <v>167</v>
      </c>
      <c r="M760" s="198" t="s">
        <v>165</v>
      </c>
      <c r="N760" s="3">
        <v>1000</v>
      </c>
      <c r="O760" s="3"/>
      <c r="P760" s="3"/>
      <c r="Q760" s="192">
        <v>32400474</v>
      </c>
      <c r="R760" s="192">
        <v>5690360</v>
      </c>
      <c r="S760" s="193">
        <v>45658</v>
      </c>
    </row>
    <row r="761" spans="1:19" x14ac:dyDescent="0.2">
      <c r="A761" s="194">
        <v>2100012</v>
      </c>
      <c r="B761" s="199">
        <v>175</v>
      </c>
      <c r="C761" s="196" t="s">
        <v>73</v>
      </c>
      <c r="D761" s="196" t="s">
        <v>92</v>
      </c>
      <c r="E761" s="194">
        <v>1</v>
      </c>
      <c r="F761" s="196"/>
      <c r="G761" s="196" t="s">
        <v>99</v>
      </c>
      <c r="H761" s="195">
        <v>0.9</v>
      </c>
      <c r="I761" s="194">
        <v>20</v>
      </c>
      <c r="J761" s="194">
        <v>19</v>
      </c>
      <c r="K761" s="196" t="s">
        <v>140</v>
      </c>
      <c r="L761" s="196" t="s">
        <v>167</v>
      </c>
      <c r="M761" s="198" t="s">
        <v>165</v>
      </c>
      <c r="N761" s="199">
        <v>500</v>
      </c>
      <c r="O761" s="199"/>
      <c r="P761" s="199"/>
      <c r="Q761" s="194">
        <v>32399867</v>
      </c>
      <c r="R761" s="194">
        <v>5690680</v>
      </c>
      <c r="S761" s="197">
        <v>45658</v>
      </c>
    </row>
    <row r="762" spans="1:19" x14ac:dyDescent="0.2">
      <c r="A762" s="192">
        <v>2100013</v>
      </c>
      <c r="B762" s="3">
        <v>210</v>
      </c>
      <c r="C762" s="13" t="s">
        <v>73</v>
      </c>
      <c r="D762" s="13" t="s">
        <v>92</v>
      </c>
      <c r="E762" s="192">
        <v>1</v>
      </c>
      <c r="F762" s="13"/>
      <c r="G762" s="13" t="s">
        <v>100</v>
      </c>
      <c r="H762">
        <v>1</v>
      </c>
      <c r="I762" s="3">
        <v>20</v>
      </c>
      <c r="J762" s="192">
        <v>18</v>
      </c>
      <c r="K762" s="13" t="s">
        <v>140</v>
      </c>
      <c r="L762" s="13" t="s">
        <v>167</v>
      </c>
      <c r="M762" s="198" t="s">
        <v>165</v>
      </c>
      <c r="N762" s="3">
        <v>200</v>
      </c>
      <c r="O762" s="3"/>
      <c r="P762" s="3"/>
      <c r="Q762" s="192">
        <v>32399958</v>
      </c>
      <c r="R762" s="192">
        <v>5690640</v>
      </c>
      <c r="S762" s="193">
        <v>45658</v>
      </c>
    </row>
    <row r="763" spans="1:19" x14ac:dyDescent="0.2">
      <c r="A763" s="194">
        <v>2100014</v>
      </c>
      <c r="B763" s="199">
        <v>50</v>
      </c>
      <c r="C763" s="196" t="s">
        <v>73</v>
      </c>
      <c r="D763" s="196" t="s">
        <v>96</v>
      </c>
      <c r="E763" s="194">
        <v>3</v>
      </c>
      <c r="F763" s="196"/>
      <c r="G763" s="196"/>
      <c r="H763" s="195" t="s">
        <v>159</v>
      </c>
      <c r="I763" s="199"/>
      <c r="J763" s="194"/>
      <c r="K763" s="196" t="s">
        <v>140</v>
      </c>
      <c r="L763" s="196" t="s">
        <v>167</v>
      </c>
      <c r="M763" s="198" t="s">
        <v>165</v>
      </c>
      <c r="N763" s="199">
        <v>2500</v>
      </c>
      <c r="O763" s="199"/>
      <c r="P763" s="199"/>
      <c r="Q763" s="194">
        <v>32399989</v>
      </c>
      <c r="R763" s="194">
        <v>5690384</v>
      </c>
      <c r="S763" s="197">
        <v>45658</v>
      </c>
    </row>
    <row r="764" spans="1:19" x14ac:dyDescent="0.2">
      <c r="A764" s="192">
        <v>2100015</v>
      </c>
      <c r="B764" s="3">
        <v>140</v>
      </c>
      <c r="C764" s="13" t="s">
        <v>73</v>
      </c>
      <c r="D764" s="13" t="s">
        <v>79</v>
      </c>
      <c r="E764" s="192">
        <v>2</v>
      </c>
      <c r="F764" s="13"/>
      <c r="G764" s="13" t="s">
        <v>99</v>
      </c>
      <c r="H764">
        <v>1</v>
      </c>
      <c r="I764" s="192">
        <v>20</v>
      </c>
      <c r="J764" s="192">
        <v>14</v>
      </c>
      <c r="K764" s="13" t="s">
        <v>140</v>
      </c>
      <c r="L764" s="13" t="s">
        <v>167</v>
      </c>
      <c r="M764" s="198" t="s">
        <v>165</v>
      </c>
      <c r="N764" s="3">
        <v>400</v>
      </c>
      <c r="O764" s="3"/>
      <c r="P764" s="3"/>
      <c r="Q764" s="192">
        <v>32400072</v>
      </c>
      <c r="R764" s="192">
        <v>5690382</v>
      </c>
      <c r="S764" s="193">
        <v>45658</v>
      </c>
    </row>
    <row r="765" spans="1:19" x14ac:dyDescent="0.2">
      <c r="A765" s="194">
        <v>2100016</v>
      </c>
      <c r="B765" s="199">
        <v>220</v>
      </c>
      <c r="C765" s="196" t="s">
        <v>73</v>
      </c>
      <c r="D765" s="196" t="s">
        <v>92</v>
      </c>
      <c r="E765" s="194">
        <v>1</v>
      </c>
      <c r="F765" s="196"/>
      <c r="G765" s="196" t="s">
        <v>99</v>
      </c>
      <c r="H765" s="195">
        <v>0.8</v>
      </c>
      <c r="I765" s="194">
        <v>25</v>
      </c>
      <c r="J765" s="194">
        <v>24</v>
      </c>
      <c r="K765" s="196" t="s">
        <v>140</v>
      </c>
      <c r="L765" s="196" t="s">
        <v>167</v>
      </c>
      <c r="M765" s="198" t="s">
        <v>165</v>
      </c>
      <c r="N765" s="199">
        <v>700</v>
      </c>
      <c r="O765" s="199"/>
      <c r="P765" s="199"/>
      <c r="Q765" s="194">
        <v>32400245</v>
      </c>
      <c r="R765" s="194">
        <v>5690484</v>
      </c>
      <c r="S765" s="197">
        <v>45658</v>
      </c>
    </row>
    <row r="766" spans="1:19" x14ac:dyDescent="0.2">
      <c r="A766" s="192">
        <v>2100017</v>
      </c>
      <c r="B766" s="3">
        <v>175</v>
      </c>
      <c r="C766" s="13" t="s">
        <v>73</v>
      </c>
      <c r="D766" s="13" t="s">
        <v>92</v>
      </c>
      <c r="E766" s="192">
        <v>1</v>
      </c>
      <c r="F766" s="13"/>
      <c r="G766" s="13" t="s">
        <v>107</v>
      </c>
      <c r="H766">
        <v>0.6</v>
      </c>
      <c r="I766" s="192">
        <v>20</v>
      </c>
      <c r="J766" s="192">
        <v>21</v>
      </c>
      <c r="K766" s="13" t="s">
        <v>140</v>
      </c>
      <c r="L766" s="13" t="s">
        <v>167</v>
      </c>
      <c r="M766" s="198" t="s">
        <v>165</v>
      </c>
      <c r="N766" s="3">
        <v>700</v>
      </c>
      <c r="O766" s="3"/>
      <c r="P766" s="3"/>
      <c r="Q766" s="192">
        <v>32400641</v>
      </c>
      <c r="R766" s="192">
        <v>5690304</v>
      </c>
      <c r="S766" s="193">
        <v>45658</v>
      </c>
    </row>
    <row r="767" spans="1:19" x14ac:dyDescent="0.2">
      <c r="A767" s="194">
        <v>2100018</v>
      </c>
      <c r="B767" s="199">
        <v>160</v>
      </c>
      <c r="C767" s="196" t="s">
        <v>73</v>
      </c>
      <c r="D767" s="196" t="s">
        <v>92</v>
      </c>
      <c r="E767" s="194">
        <v>2</v>
      </c>
      <c r="F767" s="196"/>
      <c r="G767" s="196" t="s">
        <v>108</v>
      </c>
      <c r="H767" s="195">
        <v>0.7</v>
      </c>
      <c r="I767" s="194"/>
      <c r="J767" s="194">
        <v>20</v>
      </c>
      <c r="K767" s="196" t="s">
        <v>140</v>
      </c>
      <c r="L767" s="196" t="s">
        <v>167</v>
      </c>
      <c r="M767" s="198" t="s">
        <v>165</v>
      </c>
      <c r="N767" s="199"/>
      <c r="O767" s="199"/>
      <c r="P767" s="199"/>
      <c r="Q767" s="194">
        <v>32400488</v>
      </c>
      <c r="R767" s="194">
        <v>5690568</v>
      </c>
      <c r="S767" s="197">
        <v>45658</v>
      </c>
    </row>
    <row r="768" spans="1:19" x14ac:dyDescent="0.2">
      <c r="A768" s="192">
        <v>2100019</v>
      </c>
      <c r="B768" s="3">
        <v>210</v>
      </c>
      <c r="C768" s="13" t="s">
        <v>73</v>
      </c>
      <c r="D768" s="13" t="s">
        <v>92</v>
      </c>
      <c r="E768" s="192">
        <v>1</v>
      </c>
      <c r="F768" s="13"/>
      <c r="G768" s="13" t="s">
        <v>99</v>
      </c>
      <c r="H768">
        <v>0.5</v>
      </c>
      <c r="I768" s="192">
        <v>25</v>
      </c>
      <c r="J768" s="192">
        <v>23</v>
      </c>
      <c r="K768" s="13" t="s">
        <v>140</v>
      </c>
      <c r="L768" s="13" t="s">
        <v>167</v>
      </c>
      <c r="M768" s="198" t="s">
        <v>165</v>
      </c>
      <c r="N768" s="3">
        <v>500</v>
      </c>
      <c r="O768" s="3"/>
      <c r="P768" s="3"/>
      <c r="Q768" s="192">
        <v>32400395</v>
      </c>
      <c r="R768" s="192">
        <v>5690681</v>
      </c>
      <c r="S768" s="193">
        <v>45658</v>
      </c>
    </row>
    <row r="769" spans="1:19" x14ac:dyDescent="0.2">
      <c r="A769" s="194">
        <v>2100020</v>
      </c>
      <c r="B769" s="199">
        <v>160</v>
      </c>
      <c r="C769" s="196" t="s">
        <v>73</v>
      </c>
      <c r="D769" s="196" t="s">
        <v>92</v>
      </c>
      <c r="E769" s="194">
        <v>1</v>
      </c>
      <c r="F769" s="196"/>
      <c r="G769" s="196" t="s">
        <v>100</v>
      </c>
      <c r="H769" s="195">
        <v>0.8</v>
      </c>
      <c r="I769" s="194"/>
      <c r="J769" s="194">
        <v>19</v>
      </c>
      <c r="K769" s="196" t="s">
        <v>140</v>
      </c>
      <c r="L769" s="196" t="s">
        <v>167</v>
      </c>
      <c r="M769" s="198" t="s">
        <v>165</v>
      </c>
      <c r="N769" s="199"/>
      <c r="O769" s="199"/>
      <c r="P769" s="199"/>
      <c r="Q769" s="194">
        <v>32400681</v>
      </c>
      <c r="R769" s="194">
        <v>5690764</v>
      </c>
      <c r="S769" s="197">
        <v>45658</v>
      </c>
    </row>
    <row r="770" spans="1:19" x14ac:dyDescent="0.2">
      <c r="A770" s="192">
        <v>2100021</v>
      </c>
      <c r="B770" s="3">
        <v>200</v>
      </c>
      <c r="C770" s="13" t="s">
        <v>73</v>
      </c>
      <c r="D770" s="13" t="s">
        <v>92</v>
      </c>
      <c r="E770" s="192">
        <v>2</v>
      </c>
      <c r="F770" s="13"/>
      <c r="G770" s="13" t="s">
        <v>100</v>
      </c>
      <c r="H770">
        <v>0.6</v>
      </c>
      <c r="I770" s="3"/>
      <c r="J770" s="192">
        <v>21</v>
      </c>
      <c r="K770" s="13" t="s">
        <v>140</v>
      </c>
      <c r="L770" s="13" t="s">
        <v>167</v>
      </c>
      <c r="M770" s="198" t="s">
        <v>165</v>
      </c>
      <c r="N770" s="3"/>
      <c r="O770" s="3"/>
      <c r="P770" s="3"/>
      <c r="Q770" s="192">
        <v>32401032</v>
      </c>
      <c r="R770" s="192">
        <v>5690772</v>
      </c>
      <c r="S770" s="193">
        <v>45658</v>
      </c>
    </row>
    <row r="771" spans="1:19" x14ac:dyDescent="0.2">
      <c r="A771" s="194">
        <v>2100022</v>
      </c>
      <c r="B771" s="199">
        <v>210</v>
      </c>
      <c r="C771" s="196" t="s">
        <v>73</v>
      </c>
      <c r="D771" s="196" t="s">
        <v>92</v>
      </c>
      <c r="E771" s="194">
        <v>1</v>
      </c>
      <c r="F771" s="196"/>
      <c r="G771" s="196" t="s">
        <v>99</v>
      </c>
      <c r="H771" s="195">
        <v>0.6</v>
      </c>
      <c r="I771" s="199">
        <v>25</v>
      </c>
      <c r="J771" s="194">
        <v>21</v>
      </c>
      <c r="K771" s="196" t="s">
        <v>140</v>
      </c>
      <c r="L771" s="196" t="s">
        <v>167</v>
      </c>
      <c r="M771" s="198" t="s">
        <v>165</v>
      </c>
      <c r="N771" s="199">
        <v>700</v>
      </c>
      <c r="O771" s="199"/>
      <c r="P771" s="199"/>
      <c r="Q771" s="194">
        <v>32401049</v>
      </c>
      <c r="R771" s="194">
        <v>5690579</v>
      </c>
      <c r="S771" s="197">
        <v>45658</v>
      </c>
    </row>
    <row r="772" spans="1:19" x14ac:dyDescent="0.2">
      <c r="A772" s="192">
        <v>2100023</v>
      </c>
      <c r="B772" s="3">
        <v>230</v>
      </c>
      <c r="C772" s="13" t="s">
        <v>73</v>
      </c>
      <c r="D772" s="13" t="s">
        <v>92</v>
      </c>
      <c r="E772" s="192">
        <v>1</v>
      </c>
      <c r="F772" s="13"/>
      <c r="G772" s="13" t="s">
        <v>107</v>
      </c>
      <c r="H772">
        <v>0.5</v>
      </c>
      <c r="I772" s="3">
        <v>25</v>
      </c>
      <c r="J772" s="192">
        <v>21</v>
      </c>
      <c r="K772" s="13" t="s">
        <v>140</v>
      </c>
      <c r="L772" s="13" t="s">
        <v>167</v>
      </c>
      <c r="M772" s="198" t="s">
        <v>165</v>
      </c>
      <c r="N772" s="3">
        <v>300</v>
      </c>
      <c r="O772" s="3"/>
      <c r="P772" s="3"/>
      <c r="Q772" s="192">
        <v>32401524</v>
      </c>
      <c r="R772" s="192">
        <v>5690968</v>
      </c>
      <c r="S772" s="193">
        <v>45658</v>
      </c>
    </row>
    <row r="773" spans="1:19" x14ac:dyDescent="0.2">
      <c r="A773" s="194">
        <v>2100024</v>
      </c>
      <c r="B773" s="199">
        <v>250</v>
      </c>
      <c r="C773" s="196" t="s">
        <v>73</v>
      </c>
      <c r="D773" s="196" t="s">
        <v>92</v>
      </c>
      <c r="E773" s="194">
        <v>1</v>
      </c>
      <c r="F773" s="196"/>
      <c r="G773" s="196" t="s">
        <v>99</v>
      </c>
      <c r="H773" s="195">
        <v>0.8</v>
      </c>
      <c r="I773" s="199">
        <v>25</v>
      </c>
      <c r="J773" s="194">
        <v>23</v>
      </c>
      <c r="K773" s="196" t="s">
        <v>140</v>
      </c>
      <c r="L773" s="196" t="s">
        <v>167</v>
      </c>
      <c r="M773" s="198" t="s">
        <v>165</v>
      </c>
      <c r="N773" s="199">
        <v>600</v>
      </c>
      <c r="O773" s="199"/>
      <c r="P773" s="199"/>
      <c r="Q773" s="194">
        <v>32401161</v>
      </c>
      <c r="R773" s="194">
        <v>5690893</v>
      </c>
      <c r="S773" s="197">
        <v>45658</v>
      </c>
    </row>
    <row r="774" spans="1:19" x14ac:dyDescent="0.2">
      <c r="A774" s="192">
        <v>2100025</v>
      </c>
      <c r="B774" s="3">
        <v>305</v>
      </c>
      <c r="C774" s="13" t="s">
        <v>73</v>
      </c>
      <c r="D774" s="13" t="s">
        <v>92</v>
      </c>
      <c r="E774" s="192">
        <v>1</v>
      </c>
      <c r="F774" s="13"/>
      <c r="G774" s="13" t="s">
        <v>107</v>
      </c>
      <c r="H774">
        <v>0.6</v>
      </c>
      <c r="I774" s="3">
        <v>25</v>
      </c>
      <c r="J774" s="192">
        <v>23</v>
      </c>
      <c r="K774" s="13" t="s">
        <v>140</v>
      </c>
      <c r="L774" s="13" t="s">
        <v>167</v>
      </c>
      <c r="M774" s="198" t="s">
        <v>165</v>
      </c>
      <c r="N774" s="3">
        <v>600</v>
      </c>
      <c r="O774" s="3"/>
      <c r="P774" s="3"/>
      <c r="Q774" s="192">
        <v>32401521</v>
      </c>
      <c r="R774" s="192">
        <v>5690840</v>
      </c>
      <c r="S774" s="193">
        <v>45658</v>
      </c>
    </row>
    <row r="775" spans="1:19" x14ac:dyDescent="0.2">
      <c r="A775" s="194">
        <v>2100026</v>
      </c>
      <c r="B775" s="199">
        <v>290</v>
      </c>
      <c r="C775" s="196" t="s">
        <v>73</v>
      </c>
      <c r="D775" s="196" t="s">
        <v>92</v>
      </c>
      <c r="E775" s="194">
        <v>1</v>
      </c>
      <c r="F775" s="196"/>
      <c r="G775" s="196" t="s">
        <v>107</v>
      </c>
      <c r="H775" s="195">
        <v>0.5</v>
      </c>
      <c r="I775" s="194">
        <v>25</v>
      </c>
      <c r="J775" s="194">
        <v>21</v>
      </c>
      <c r="K775" s="196" t="s">
        <v>140</v>
      </c>
      <c r="L775" s="196" t="s">
        <v>167</v>
      </c>
      <c r="M775" s="198" t="s">
        <v>165</v>
      </c>
      <c r="N775" s="199">
        <v>300</v>
      </c>
      <c r="O775" s="199"/>
      <c r="P775" s="199"/>
      <c r="Q775" s="194">
        <v>32401530</v>
      </c>
      <c r="R775" s="194">
        <v>5690899</v>
      </c>
      <c r="S775" s="197">
        <v>45658</v>
      </c>
    </row>
    <row r="776" spans="1:19" x14ac:dyDescent="0.2">
      <c r="A776" s="192">
        <v>2100027</v>
      </c>
      <c r="B776" s="3">
        <v>230</v>
      </c>
      <c r="C776" s="13" t="s">
        <v>73</v>
      </c>
      <c r="D776" s="13" t="s">
        <v>92</v>
      </c>
      <c r="E776" s="192">
        <v>1</v>
      </c>
      <c r="F776" s="13"/>
      <c r="G776" s="13" t="s">
        <v>99</v>
      </c>
      <c r="H776">
        <v>0.6</v>
      </c>
      <c r="I776" s="3">
        <v>25</v>
      </c>
      <c r="J776" s="3">
        <v>19</v>
      </c>
      <c r="K776" s="13" t="s">
        <v>140</v>
      </c>
      <c r="L776" s="13" t="s">
        <v>167</v>
      </c>
      <c r="M776" s="198" t="s">
        <v>165</v>
      </c>
      <c r="N776" s="3">
        <v>400</v>
      </c>
      <c r="O776" s="3"/>
      <c r="P776" s="3"/>
      <c r="Q776" s="192">
        <v>32401457</v>
      </c>
      <c r="R776" s="192">
        <v>5691103</v>
      </c>
      <c r="S776" s="193">
        <v>45658</v>
      </c>
    </row>
    <row r="777" spans="1:19" x14ac:dyDescent="0.2">
      <c r="A777" s="194">
        <v>2100028</v>
      </c>
      <c r="B777" s="199">
        <v>155</v>
      </c>
      <c r="C777" s="196" t="s">
        <v>73</v>
      </c>
      <c r="D777" s="196" t="s">
        <v>92</v>
      </c>
      <c r="E777" s="194">
        <v>2</v>
      </c>
      <c r="F777" s="196"/>
      <c r="G777" s="196" t="s">
        <v>99</v>
      </c>
      <c r="H777" s="195">
        <v>0.6</v>
      </c>
      <c r="I777" s="194"/>
      <c r="J777" s="194">
        <v>17</v>
      </c>
      <c r="K777" s="196" t="s">
        <v>140</v>
      </c>
      <c r="L777" s="196" t="s">
        <v>167</v>
      </c>
      <c r="M777" s="198" t="s">
        <v>165</v>
      </c>
      <c r="N777" s="199"/>
      <c r="O777" s="199"/>
      <c r="P777" s="199"/>
      <c r="Q777" s="194">
        <v>32400379</v>
      </c>
      <c r="R777" s="194">
        <v>5690769</v>
      </c>
      <c r="S777" s="197">
        <v>45658</v>
      </c>
    </row>
    <row r="778" spans="1:19" x14ac:dyDescent="0.2">
      <c r="A778" s="192">
        <v>2100029</v>
      </c>
      <c r="B778" s="3">
        <v>185</v>
      </c>
      <c r="C778" s="13" t="s">
        <v>73</v>
      </c>
      <c r="D778" s="13" t="s">
        <v>79</v>
      </c>
      <c r="E778" s="192">
        <v>2</v>
      </c>
      <c r="F778" s="13"/>
      <c r="G778" s="13" t="s">
        <v>81</v>
      </c>
      <c r="H778">
        <v>1.2</v>
      </c>
      <c r="I778" s="3"/>
      <c r="J778" s="3">
        <v>20</v>
      </c>
      <c r="K778" s="13" t="s">
        <v>140</v>
      </c>
      <c r="L778" s="13" t="s">
        <v>167</v>
      </c>
      <c r="M778" s="198" t="s">
        <v>165</v>
      </c>
      <c r="N778" s="3"/>
      <c r="O778" s="3"/>
      <c r="P778" s="3"/>
      <c r="Q778" s="192">
        <v>32400330</v>
      </c>
      <c r="R778" s="192">
        <v>5690892</v>
      </c>
      <c r="S778" s="193">
        <v>45658</v>
      </c>
    </row>
    <row r="779" spans="1:19" x14ac:dyDescent="0.2">
      <c r="A779" s="194">
        <v>2100030</v>
      </c>
      <c r="B779" s="199">
        <v>200</v>
      </c>
      <c r="C779" s="196" t="s">
        <v>73</v>
      </c>
      <c r="D779" s="196" t="s">
        <v>92</v>
      </c>
      <c r="E779" s="194">
        <v>2</v>
      </c>
      <c r="F779" s="196"/>
      <c r="G779" s="196" t="s">
        <v>84</v>
      </c>
      <c r="H779" s="195">
        <v>0.6</v>
      </c>
      <c r="I779" s="199"/>
      <c r="J779" s="199">
        <v>21</v>
      </c>
      <c r="K779" s="196" t="s">
        <v>140</v>
      </c>
      <c r="L779" s="196" t="s">
        <v>167</v>
      </c>
      <c r="M779" s="198" t="s">
        <v>165</v>
      </c>
      <c r="N779" s="199"/>
      <c r="O779" s="199"/>
      <c r="P779" s="199"/>
      <c r="Q779" s="194">
        <v>32400610</v>
      </c>
      <c r="R779" s="194">
        <v>5690965</v>
      </c>
      <c r="S779" s="197">
        <v>45658</v>
      </c>
    </row>
    <row r="780" spans="1:19" x14ac:dyDescent="0.2">
      <c r="A780" s="192">
        <v>2100031</v>
      </c>
      <c r="B780" s="3">
        <v>150</v>
      </c>
      <c r="C780" s="13" t="s">
        <v>73</v>
      </c>
      <c r="D780" s="13" t="s">
        <v>92</v>
      </c>
      <c r="E780" s="192">
        <v>2</v>
      </c>
      <c r="F780" s="13"/>
      <c r="G780" s="13" t="s">
        <v>81</v>
      </c>
      <c r="H780">
        <v>0.9</v>
      </c>
      <c r="I780" s="3"/>
      <c r="J780" s="3">
        <v>20</v>
      </c>
      <c r="K780" s="13" t="s">
        <v>140</v>
      </c>
      <c r="L780" s="13" t="s">
        <v>167</v>
      </c>
      <c r="M780" s="198" t="s">
        <v>165</v>
      </c>
      <c r="N780" s="3"/>
      <c r="O780" s="3"/>
      <c r="P780" s="3"/>
      <c r="Q780" s="192">
        <v>32400589</v>
      </c>
      <c r="R780" s="192">
        <v>5691125</v>
      </c>
      <c r="S780" s="193">
        <v>45658</v>
      </c>
    </row>
    <row r="781" spans="1:19" x14ac:dyDescent="0.2">
      <c r="A781" s="194">
        <v>2100032</v>
      </c>
      <c r="B781" s="199">
        <v>120</v>
      </c>
      <c r="C781" s="196" t="s">
        <v>73</v>
      </c>
      <c r="D781" s="196" t="s">
        <v>92</v>
      </c>
      <c r="E781" s="194">
        <v>2</v>
      </c>
      <c r="F781" s="196"/>
      <c r="G781" s="196" t="s">
        <v>114</v>
      </c>
      <c r="H781" s="195">
        <v>1</v>
      </c>
      <c r="I781" s="199"/>
      <c r="J781" s="199">
        <v>17</v>
      </c>
      <c r="K781" s="196" t="s">
        <v>140</v>
      </c>
      <c r="L781" s="196" t="s">
        <v>167</v>
      </c>
      <c r="M781" s="198" t="s">
        <v>165</v>
      </c>
      <c r="N781" s="199"/>
      <c r="O781" s="199"/>
      <c r="P781" s="199"/>
      <c r="Q781" s="194">
        <v>32400953</v>
      </c>
      <c r="R781" s="194">
        <v>5691260</v>
      </c>
      <c r="S781" s="197">
        <v>45658</v>
      </c>
    </row>
    <row r="782" spans="1:19" x14ac:dyDescent="0.2">
      <c r="A782" s="192">
        <v>2100033</v>
      </c>
      <c r="B782" s="3">
        <v>145</v>
      </c>
      <c r="C782" s="13" t="s">
        <v>73</v>
      </c>
      <c r="D782" s="13" t="s">
        <v>92</v>
      </c>
      <c r="E782" s="192">
        <v>1</v>
      </c>
      <c r="F782" s="13"/>
      <c r="G782" s="13" t="s">
        <v>100</v>
      </c>
      <c r="H782">
        <v>1</v>
      </c>
      <c r="I782" s="3">
        <v>20</v>
      </c>
      <c r="J782" s="3">
        <v>16</v>
      </c>
      <c r="K782" s="13" t="s">
        <v>140</v>
      </c>
      <c r="L782" s="13" t="s">
        <v>167</v>
      </c>
      <c r="M782" s="198" t="s">
        <v>165</v>
      </c>
      <c r="N782" s="3">
        <v>300</v>
      </c>
      <c r="O782" s="3"/>
      <c r="P782" s="3"/>
      <c r="Q782" s="192">
        <v>32401181</v>
      </c>
      <c r="R782" s="192">
        <v>5691271</v>
      </c>
      <c r="S782" s="193">
        <v>45658</v>
      </c>
    </row>
    <row r="783" spans="1:19" x14ac:dyDescent="0.2">
      <c r="A783" s="194">
        <v>2100034</v>
      </c>
      <c r="B783" s="199">
        <v>90</v>
      </c>
      <c r="C783" s="196" t="s">
        <v>73</v>
      </c>
      <c r="D783" s="196" t="s">
        <v>79</v>
      </c>
      <c r="E783" s="194">
        <v>2</v>
      </c>
      <c r="F783" s="196"/>
      <c r="G783" s="196" t="s">
        <v>100</v>
      </c>
      <c r="H783" s="195">
        <v>0.7</v>
      </c>
      <c r="I783" s="199"/>
      <c r="J783" s="199"/>
      <c r="K783" s="196" t="s">
        <v>140</v>
      </c>
      <c r="L783" s="196" t="s">
        <v>167</v>
      </c>
      <c r="M783" s="198" t="s">
        <v>165</v>
      </c>
      <c r="N783" s="199"/>
      <c r="O783" s="199"/>
      <c r="P783" s="199"/>
      <c r="Q783" s="194">
        <v>32401331</v>
      </c>
      <c r="R783" s="194">
        <v>5691297</v>
      </c>
      <c r="S783" s="197">
        <v>45658</v>
      </c>
    </row>
    <row r="784" spans="1:19" x14ac:dyDescent="0.2">
      <c r="A784" s="192">
        <v>2100035</v>
      </c>
      <c r="B784" s="3">
        <v>150</v>
      </c>
      <c r="C784" s="13" t="s">
        <v>73</v>
      </c>
      <c r="D784" s="13" t="s">
        <v>92</v>
      </c>
      <c r="E784" s="192">
        <v>1</v>
      </c>
      <c r="F784" s="13"/>
      <c r="G784" s="13" t="s">
        <v>99</v>
      </c>
      <c r="H784">
        <v>0.6</v>
      </c>
      <c r="I784" s="3">
        <v>25</v>
      </c>
      <c r="J784" s="3">
        <v>19</v>
      </c>
      <c r="K784" s="13" t="s">
        <v>140</v>
      </c>
      <c r="L784" s="13" t="s">
        <v>167</v>
      </c>
      <c r="M784" s="198" t="s">
        <v>165</v>
      </c>
      <c r="N784" s="3">
        <v>600</v>
      </c>
      <c r="O784" s="3"/>
      <c r="P784" s="3"/>
      <c r="Q784" s="192">
        <v>32401448</v>
      </c>
      <c r="R784" s="192">
        <v>5691380</v>
      </c>
      <c r="S784" s="193">
        <v>45658</v>
      </c>
    </row>
    <row r="785" spans="1:19" x14ac:dyDescent="0.2">
      <c r="A785" s="194">
        <v>2100036</v>
      </c>
      <c r="B785" s="199">
        <v>60</v>
      </c>
      <c r="C785" s="196" t="s">
        <v>93</v>
      </c>
      <c r="D785" s="196" t="s">
        <v>94</v>
      </c>
      <c r="E785" s="194">
        <v>7</v>
      </c>
      <c r="F785" s="196"/>
      <c r="G785" s="196"/>
      <c r="H785" s="195" t="s">
        <v>159</v>
      </c>
      <c r="I785" s="199"/>
      <c r="J785" s="194"/>
      <c r="K785" s="196" t="s">
        <v>140</v>
      </c>
      <c r="L785" s="196" t="s">
        <v>167</v>
      </c>
      <c r="M785" s="198" t="s">
        <v>165</v>
      </c>
      <c r="N785" s="199"/>
      <c r="O785" s="199"/>
      <c r="P785" s="199"/>
      <c r="Q785" s="194">
        <v>32401586</v>
      </c>
      <c r="R785" s="194">
        <v>5691145</v>
      </c>
      <c r="S785" s="197">
        <v>45658</v>
      </c>
    </row>
    <row r="786" spans="1:19" x14ac:dyDescent="0.2">
      <c r="A786" s="192">
        <v>2100037</v>
      </c>
      <c r="B786" s="3">
        <v>21</v>
      </c>
      <c r="C786" s="13" t="s">
        <v>105</v>
      </c>
      <c r="D786" s="13" t="s">
        <v>161</v>
      </c>
      <c r="E786" s="192">
        <v>5</v>
      </c>
      <c r="F786" s="13"/>
      <c r="H786" t="s">
        <v>159</v>
      </c>
      <c r="I786" s="3"/>
      <c r="J786" s="3"/>
      <c r="K786" s="13" t="s">
        <v>140</v>
      </c>
      <c r="L786" s="13" t="s">
        <v>167</v>
      </c>
      <c r="M786" s="198" t="s">
        <v>165</v>
      </c>
      <c r="N786" s="3"/>
      <c r="O786" s="3"/>
      <c r="P786" s="3"/>
      <c r="Q786" s="192">
        <v>32401632</v>
      </c>
      <c r="R786" s="192">
        <v>5691043</v>
      </c>
      <c r="S786" s="193">
        <v>45658</v>
      </c>
    </row>
    <row r="787" spans="1:19" x14ac:dyDescent="0.2">
      <c r="A787" s="194">
        <v>2100038</v>
      </c>
      <c r="B787" s="199">
        <v>21</v>
      </c>
      <c r="C787" s="196" t="s">
        <v>105</v>
      </c>
      <c r="D787" s="196" t="s">
        <v>161</v>
      </c>
      <c r="E787" s="194">
        <v>5</v>
      </c>
      <c r="F787" s="196"/>
      <c r="G787" s="196"/>
      <c r="H787" s="195" t="s">
        <v>159</v>
      </c>
      <c r="I787" s="199"/>
      <c r="J787" s="194"/>
      <c r="K787" s="196" t="s">
        <v>140</v>
      </c>
      <c r="L787" s="196" t="s">
        <v>167</v>
      </c>
      <c r="M787" s="198" t="s">
        <v>165</v>
      </c>
      <c r="N787" s="199"/>
      <c r="O787" s="199"/>
      <c r="P787" s="199"/>
      <c r="Q787" s="194">
        <v>32400687</v>
      </c>
      <c r="R787" s="194">
        <v>5690202</v>
      </c>
      <c r="S787" s="197">
        <v>45658</v>
      </c>
    </row>
    <row r="788" spans="1:19" x14ac:dyDescent="0.2">
      <c r="A788" s="192">
        <v>2100039</v>
      </c>
      <c r="B788" s="3">
        <v>0.9</v>
      </c>
      <c r="C788" s="13" t="s">
        <v>105</v>
      </c>
      <c r="D788" s="13" t="s">
        <v>111</v>
      </c>
      <c r="E788" s="192">
        <v>4</v>
      </c>
      <c r="F788" s="13"/>
      <c r="H788" t="s">
        <v>159</v>
      </c>
      <c r="I788" s="192"/>
      <c r="J788" s="192"/>
      <c r="K788" s="13" t="s">
        <v>140</v>
      </c>
      <c r="L788" s="13" t="s">
        <v>167</v>
      </c>
      <c r="M788" s="198" t="s">
        <v>165</v>
      </c>
      <c r="N788" s="3"/>
      <c r="O788" s="3"/>
      <c r="P788" s="3"/>
      <c r="Q788" s="192">
        <v>32400927</v>
      </c>
      <c r="R788" s="192">
        <v>5690442</v>
      </c>
      <c r="S788" s="193">
        <v>45658</v>
      </c>
    </row>
    <row r="789" spans="1:19" x14ac:dyDescent="0.2">
      <c r="A789" s="194">
        <v>2200001</v>
      </c>
      <c r="B789" s="199">
        <v>60</v>
      </c>
      <c r="C789" s="196" t="s">
        <v>73</v>
      </c>
      <c r="D789" s="196" t="s">
        <v>96</v>
      </c>
      <c r="E789" s="194">
        <v>3</v>
      </c>
      <c r="F789" s="196"/>
      <c r="G789" s="196"/>
      <c r="H789" s="195" t="s">
        <v>159</v>
      </c>
      <c r="I789" s="194"/>
      <c r="J789" s="194"/>
      <c r="K789" s="196" t="s">
        <v>141</v>
      </c>
      <c r="L789" s="196" t="s">
        <v>167</v>
      </c>
      <c r="M789" s="198" t="s">
        <v>165</v>
      </c>
      <c r="N789" s="199">
        <v>75000</v>
      </c>
      <c r="O789" s="199"/>
      <c r="P789" s="199"/>
      <c r="Q789" s="194">
        <v>32398324</v>
      </c>
      <c r="R789" s="194">
        <v>5692839</v>
      </c>
      <c r="S789" s="197">
        <v>45658</v>
      </c>
    </row>
    <row r="790" spans="1:19" x14ac:dyDescent="0.2">
      <c r="A790" s="192">
        <v>2200002</v>
      </c>
      <c r="B790" s="3">
        <v>75</v>
      </c>
      <c r="C790" s="13" t="s">
        <v>73</v>
      </c>
      <c r="D790" s="13" t="s">
        <v>96</v>
      </c>
      <c r="E790" s="192">
        <v>3</v>
      </c>
      <c r="F790" s="13"/>
      <c r="H790" t="s">
        <v>159</v>
      </c>
      <c r="I790" s="192"/>
      <c r="J790" s="192"/>
      <c r="K790" s="13" t="s">
        <v>141</v>
      </c>
      <c r="L790" s="13" t="s">
        <v>167</v>
      </c>
      <c r="M790" s="198" t="s">
        <v>165</v>
      </c>
      <c r="N790" s="3">
        <v>25000</v>
      </c>
      <c r="O790" s="3"/>
      <c r="P790" s="3"/>
      <c r="Q790" s="192">
        <v>32398541</v>
      </c>
      <c r="R790" s="192">
        <v>5692870</v>
      </c>
      <c r="S790" s="193">
        <v>45658</v>
      </c>
    </row>
    <row r="791" spans="1:19" x14ac:dyDescent="0.2">
      <c r="A791" s="194">
        <v>2200003</v>
      </c>
      <c r="B791" s="199">
        <v>45</v>
      </c>
      <c r="C791" s="196" t="s">
        <v>73</v>
      </c>
      <c r="D791" s="196" t="s">
        <v>97</v>
      </c>
      <c r="E791" s="194">
        <v>3</v>
      </c>
      <c r="F791" s="196"/>
      <c r="G791" s="196"/>
      <c r="H791" s="195" t="s">
        <v>159</v>
      </c>
      <c r="I791" s="194"/>
      <c r="J791" s="194"/>
      <c r="K791" s="196" t="s">
        <v>141</v>
      </c>
      <c r="L791" s="196" t="s">
        <v>167</v>
      </c>
      <c r="M791" s="198" t="s">
        <v>165</v>
      </c>
      <c r="N791" s="199">
        <v>25000</v>
      </c>
      <c r="O791" s="199"/>
      <c r="P791" s="199"/>
      <c r="Q791" s="194">
        <v>32398970</v>
      </c>
      <c r="R791" s="194">
        <v>5692408</v>
      </c>
      <c r="S791" s="197">
        <v>45658</v>
      </c>
    </row>
    <row r="792" spans="1:19" x14ac:dyDescent="0.2">
      <c r="A792" s="192">
        <v>2200004</v>
      </c>
      <c r="B792" s="3">
        <v>115</v>
      </c>
      <c r="C792" s="13" t="s">
        <v>73</v>
      </c>
      <c r="D792" s="13" t="s">
        <v>92</v>
      </c>
      <c r="E792" s="192">
        <v>1</v>
      </c>
      <c r="F792" s="13"/>
      <c r="G792" s="13" t="s">
        <v>99</v>
      </c>
      <c r="H792" t="s">
        <v>159</v>
      </c>
      <c r="I792" s="3"/>
      <c r="J792" s="192">
        <v>17</v>
      </c>
      <c r="K792" s="13" t="s">
        <v>141</v>
      </c>
      <c r="L792" s="13" t="s">
        <v>167</v>
      </c>
      <c r="M792" s="198" t="s">
        <v>165</v>
      </c>
      <c r="N792" s="3">
        <v>600</v>
      </c>
      <c r="O792" s="3"/>
      <c r="P792" s="3"/>
      <c r="Q792" s="192">
        <v>32399088</v>
      </c>
      <c r="R792" s="192">
        <v>5692198</v>
      </c>
      <c r="S792" s="193">
        <v>45658</v>
      </c>
    </row>
    <row r="793" spans="1:19" x14ac:dyDescent="0.2">
      <c r="A793" s="194">
        <v>2200005</v>
      </c>
      <c r="B793" s="199">
        <v>100</v>
      </c>
      <c r="C793" s="196" t="s">
        <v>73</v>
      </c>
      <c r="D793" s="196" t="s">
        <v>79</v>
      </c>
      <c r="E793" s="194">
        <v>2</v>
      </c>
      <c r="F793" s="196"/>
      <c r="G793" s="196" t="s">
        <v>99</v>
      </c>
      <c r="H793" s="195">
        <v>0.7</v>
      </c>
      <c r="I793" s="194"/>
      <c r="J793" s="194"/>
      <c r="K793" s="196" t="s">
        <v>141</v>
      </c>
      <c r="L793" s="196" t="s">
        <v>167</v>
      </c>
      <c r="M793" s="198" t="s">
        <v>165</v>
      </c>
      <c r="N793" s="199">
        <v>2500</v>
      </c>
      <c r="O793" s="199"/>
      <c r="P793" s="199"/>
      <c r="Q793" s="194">
        <v>32399003</v>
      </c>
      <c r="R793" s="194">
        <v>5692082</v>
      </c>
      <c r="S793" s="197">
        <v>45658</v>
      </c>
    </row>
    <row r="794" spans="1:19" x14ac:dyDescent="0.2">
      <c r="A794" s="192">
        <v>2200006</v>
      </c>
      <c r="B794" s="3">
        <v>150</v>
      </c>
      <c r="C794" s="13" t="s">
        <v>73</v>
      </c>
      <c r="D794" s="13" t="s">
        <v>92</v>
      </c>
      <c r="E794" s="192">
        <v>2</v>
      </c>
      <c r="F794" s="13"/>
      <c r="G794" s="13" t="s">
        <v>84</v>
      </c>
      <c r="H794">
        <v>0.7</v>
      </c>
      <c r="I794" s="192"/>
      <c r="J794" s="192">
        <v>17</v>
      </c>
      <c r="K794" s="13" t="s">
        <v>141</v>
      </c>
      <c r="L794" s="13" t="s">
        <v>167</v>
      </c>
      <c r="M794" s="198" t="s">
        <v>165</v>
      </c>
      <c r="N794" s="3"/>
      <c r="O794" s="3"/>
      <c r="P794" s="3"/>
      <c r="Q794" s="192">
        <v>32399216</v>
      </c>
      <c r="R794" s="192">
        <v>5691962</v>
      </c>
      <c r="S794" s="193">
        <v>45658</v>
      </c>
    </row>
    <row r="795" spans="1:19" x14ac:dyDescent="0.2">
      <c r="A795" s="194">
        <v>2200007</v>
      </c>
      <c r="B795" s="199">
        <v>160</v>
      </c>
      <c r="C795" s="196" t="s">
        <v>73</v>
      </c>
      <c r="D795" s="196" t="s">
        <v>92</v>
      </c>
      <c r="E795" s="194">
        <v>2</v>
      </c>
      <c r="F795" s="196"/>
      <c r="G795" s="196" t="s">
        <v>99</v>
      </c>
      <c r="H795" s="195">
        <v>0.7</v>
      </c>
      <c r="I795" s="194">
        <v>25</v>
      </c>
      <c r="J795" s="194">
        <v>19</v>
      </c>
      <c r="K795" s="196" t="s">
        <v>141</v>
      </c>
      <c r="L795" s="196" t="s">
        <v>167</v>
      </c>
      <c r="M795" s="198" t="s">
        <v>165</v>
      </c>
      <c r="N795" s="199">
        <v>600</v>
      </c>
      <c r="O795" s="199"/>
      <c r="P795" s="199"/>
      <c r="Q795" s="194">
        <v>32399216</v>
      </c>
      <c r="R795" s="194">
        <v>5692137</v>
      </c>
      <c r="S795" s="197">
        <v>45658</v>
      </c>
    </row>
    <row r="796" spans="1:19" x14ac:dyDescent="0.2">
      <c r="A796" s="192">
        <v>2200008</v>
      </c>
      <c r="B796" s="3">
        <v>230</v>
      </c>
      <c r="C796" s="13" t="s">
        <v>73</v>
      </c>
      <c r="D796" s="13" t="s">
        <v>92</v>
      </c>
      <c r="E796" s="192">
        <v>1</v>
      </c>
      <c r="F796" s="13"/>
      <c r="G796" s="13" t="s">
        <v>99</v>
      </c>
      <c r="H796">
        <v>0.7</v>
      </c>
      <c r="I796" s="3">
        <v>20</v>
      </c>
      <c r="J796" s="192">
        <v>23</v>
      </c>
      <c r="K796" s="13" t="s">
        <v>141</v>
      </c>
      <c r="L796" s="13" t="s">
        <v>167</v>
      </c>
      <c r="M796" s="198" t="s">
        <v>165</v>
      </c>
      <c r="N796" s="3">
        <v>200</v>
      </c>
      <c r="O796" s="3"/>
      <c r="P796" s="3"/>
      <c r="Q796" s="192">
        <v>32399317</v>
      </c>
      <c r="R796" s="192">
        <v>5692495</v>
      </c>
      <c r="S796" s="193">
        <v>45658</v>
      </c>
    </row>
    <row r="797" spans="1:19" x14ac:dyDescent="0.2">
      <c r="A797" s="194">
        <v>2200009</v>
      </c>
      <c r="B797" s="199">
        <v>170</v>
      </c>
      <c r="C797" s="196" t="s">
        <v>73</v>
      </c>
      <c r="D797" s="196" t="s">
        <v>92</v>
      </c>
      <c r="E797" s="194">
        <v>1</v>
      </c>
      <c r="F797" s="196"/>
      <c r="G797" s="196" t="s">
        <v>99</v>
      </c>
      <c r="H797" s="195">
        <v>0.4</v>
      </c>
      <c r="I797" s="199">
        <v>25</v>
      </c>
      <c r="J797" s="194">
        <v>24</v>
      </c>
      <c r="K797" s="196" t="s">
        <v>141</v>
      </c>
      <c r="L797" s="196" t="s">
        <v>167</v>
      </c>
      <c r="M797" s="198" t="s">
        <v>165</v>
      </c>
      <c r="N797" s="199">
        <v>700</v>
      </c>
      <c r="O797" s="199"/>
      <c r="P797" s="199"/>
      <c r="Q797" s="194">
        <v>32399540</v>
      </c>
      <c r="R797" s="194">
        <v>5692546</v>
      </c>
      <c r="S797" s="197">
        <v>45658</v>
      </c>
    </row>
    <row r="798" spans="1:19" x14ac:dyDescent="0.2">
      <c r="A798" s="192">
        <v>2200010</v>
      </c>
      <c r="B798" s="3">
        <v>200</v>
      </c>
      <c r="C798" s="13" t="s">
        <v>73</v>
      </c>
      <c r="D798" s="13" t="s">
        <v>92</v>
      </c>
      <c r="E798" s="192">
        <v>1</v>
      </c>
      <c r="F798" s="13"/>
      <c r="G798" s="13" t="s">
        <v>107</v>
      </c>
      <c r="H798">
        <v>0.5</v>
      </c>
      <c r="I798" s="192">
        <v>25</v>
      </c>
      <c r="J798" s="192">
        <v>25</v>
      </c>
      <c r="K798" s="13" t="s">
        <v>141</v>
      </c>
      <c r="L798" s="13" t="s">
        <v>167</v>
      </c>
      <c r="M798" s="198" t="s">
        <v>165</v>
      </c>
      <c r="N798" s="3">
        <v>700</v>
      </c>
      <c r="O798" s="3"/>
      <c r="P798" s="3"/>
      <c r="Q798" s="192">
        <v>32399392</v>
      </c>
      <c r="R798" s="192">
        <v>5692451</v>
      </c>
      <c r="S798" s="193">
        <v>45658</v>
      </c>
    </row>
    <row r="799" spans="1:19" x14ac:dyDescent="0.2">
      <c r="A799" s="194">
        <v>2200011</v>
      </c>
      <c r="B799" s="199">
        <v>150</v>
      </c>
      <c r="C799" s="196" t="s">
        <v>73</v>
      </c>
      <c r="D799" s="196" t="s">
        <v>92</v>
      </c>
      <c r="E799" s="194">
        <v>2</v>
      </c>
      <c r="F799" s="196"/>
      <c r="G799" s="196" t="s">
        <v>102</v>
      </c>
      <c r="H799" s="195">
        <v>0.5</v>
      </c>
      <c r="I799" s="199"/>
      <c r="J799" s="194">
        <v>20</v>
      </c>
      <c r="K799" s="196" t="s">
        <v>141</v>
      </c>
      <c r="L799" s="196" t="s">
        <v>167</v>
      </c>
      <c r="M799" s="198" t="s">
        <v>165</v>
      </c>
      <c r="N799" s="199"/>
      <c r="O799" s="199"/>
      <c r="P799" s="199"/>
      <c r="Q799" s="194">
        <v>32399358</v>
      </c>
      <c r="R799" s="194">
        <v>5692243</v>
      </c>
      <c r="S799" s="197">
        <v>45658</v>
      </c>
    </row>
    <row r="800" spans="1:19" x14ac:dyDescent="0.2">
      <c r="A800" s="192">
        <v>2200012</v>
      </c>
      <c r="B800" s="3">
        <v>185</v>
      </c>
      <c r="C800" s="13" t="s">
        <v>73</v>
      </c>
      <c r="D800" s="13" t="s">
        <v>92</v>
      </c>
      <c r="E800" s="192">
        <v>1</v>
      </c>
      <c r="F800" s="13"/>
      <c r="G800" s="13" t="s">
        <v>107</v>
      </c>
      <c r="H800">
        <v>0.6</v>
      </c>
      <c r="I800" s="192">
        <v>20</v>
      </c>
      <c r="J800" s="192">
        <v>17</v>
      </c>
      <c r="K800" s="13" t="s">
        <v>141</v>
      </c>
      <c r="L800" s="13" t="s">
        <v>167</v>
      </c>
      <c r="M800" s="198" t="s">
        <v>165</v>
      </c>
      <c r="N800" s="3">
        <v>400</v>
      </c>
      <c r="O800" s="3"/>
      <c r="P800" s="3"/>
      <c r="Q800" s="192">
        <v>32399793</v>
      </c>
      <c r="R800" s="192">
        <v>5692217</v>
      </c>
      <c r="S800" s="193">
        <v>45658</v>
      </c>
    </row>
    <row r="801" spans="1:19" x14ac:dyDescent="0.2">
      <c r="A801" s="194">
        <v>2200013</v>
      </c>
      <c r="B801" s="199">
        <v>145</v>
      </c>
      <c r="C801" s="196" t="s">
        <v>73</v>
      </c>
      <c r="D801" s="196" t="s">
        <v>92</v>
      </c>
      <c r="E801" s="194">
        <v>1</v>
      </c>
      <c r="F801" s="196"/>
      <c r="G801" s="196" t="s">
        <v>107</v>
      </c>
      <c r="H801" s="195">
        <v>0.5</v>
      </c>
      <c r="I801" s="194">
        <v>25</v>
      </c>
      <c r="J801" s="194">
        <v>22</v>
      </c>
      <c r="K801" s="196" t="s">
        <v>141</v>
      </c>
      <c r="L801" s="196" t="s">
        <v>167</v>
      </c>
      <c r="M801" s="198" t="s">
        <v>165</v>
      </c>
      <c r="N801" s="199">
        <v>700</v>
      </c>
      <c r="O801" s="199"/>
      <c r="P801" s="199"/>
      <c r="Q801" s="194">
        <v>32399857</v>
      </c>
      <c r="R801" s="194">
        <v>5692182</v>
      </c>
      <c r="S801" s="197">
        <v>45658</v>
      </c>
    </row>
    <row r="802" spans="1:19" x14ac:dyDescent="0.2">
      <c r="A802" s="192">
        <v>2200014</v>
      </c>
      <c r="B802" s="3">
        <v>185</v>
      </c>
      <c r="C802" s="13" t="s">
        <v>73</v>
      </c>
      <c r="D802" s="13" t="s">
        <v>92</v>
      </c>
      <c r="E802" s="192">
        <v>1</v>
      </c>
      <c r="F802" s="13"/>
      <c r="G802" s="13" t="s">
        <v>99</v>
      </c>
      <c r="H802">
        <v>0.6</v>
      </c>
      <c r="I802" s="192">
        <v>25</v>
      </c>
      <c r="J802" s="192">
        <v>21</v>
      </c>
      <c r="K802" s="13" t="s">
        <v>141</v>
      </c>
      <c r="L802" s="13" t="s">
        <v>167</v>
      </c>
      <c r="M802" s="198" t="s">
        <v>165</v>
      </c>
      <c r="N802" s="3">
        <v>400</v>
      </c>
      <c r="O802" s="3"/>
      <c r="P802" s="3"/>
      <c r="Q802" s="192">
        <v>32399423</v>
      </c>
      <c r="R802" s="192">
        <v>5692143</v>
      </c>
      <c r="S802" s="193">
        <v>45658</v>
      </c>
    </row>
    <row r="803" spans="1:19" x14ac:dyDescent="0.2">
      <c r="A803" s="194">
        <v>2200015</v>
      </c>
      <c r="B803" s="199">
        <v>150</v>
      </c>
      <c r="C803" s="196" t="s">
        <v>73</v>
      </c>
      <c r="D803" s="196" t="s">
        <v>92</v>
      </c>
      <c r="E803" s="194">
        <v>2</v>
      </c>
      <c r="F803" s="196"/>
      <c r="G803" s="196" t="s">
        <v>142</v>
      </c>
      <c r="H803" s="195">
        <v>1.1000000000000001</v>
      </c>
      <c r="I803" s="199"/>
      <c r="J803" s="194">
        <v>19</v>
      </c>
      <c r="K803" s="196" t="s">
        <v>141</v>
      </c>
      <c r="L803" s="196" t="s">
        <v>167</v>
      </c>
      <c r="M803" s="198" t="s">
        <v>165</v>
      </c>
      <c r="N803" s="199"/>
      <c r="O803" s="199"/>
      <c r="P803" s="199"/>
      <c r="Q803" s="194">
        <v>32399632</v>
      </c>
      <c r="R803" s="194">
        <v>5692010</v>
      </c>
      <c r="S803" s="197">
        <v>45658</v>
      </c>
    </row>
    <row r="804" spans="1:19" x14ac:dyDescent="0.2">
      <c r="A804" s="192">
        <v>2200016</v>
      </c>
      <c r="B804" s="3">
        <v>140</v>
      </c>
      <c r="C804" s="13" t="s">
        <v>73</v>
      </c>
      <c r="D804" s="13" t="s">
        <v>92</v>
      </c>
      <c r="E804" s="192">
        <v>2</v>
      </c>
      <c r="F804" s="13"/>
      <c r="G804" s="13" t="s">
        <v>82</v>
      </c>
      <c r="H804">
        <v>1</v>
      </c>
      <c r="I804" s="192"/>
      <c r="J804" s="192">
        <v>19</v>
      </c>
      <c r="K804" s="13" t="s">
        <v>141</v>
      </c>
      <c r="L804" s="13" t="s">
        <v>167</v>
      </c>
      <c r="M804" s="198" t="s">
        <v>165</v>
      </c>
      <c r="N804" s="3"/>
      <c r="O804" s="3"/>
      <c r="P804" s="3"/>
      <c r="Q804" s="192">
        <v>32399594</v>
      </c>
      <c r="R804" s="192">
        <v>5691877</v>
      </c>
      <c r="S804" s="193">
        <v>45658</v>
      </c>
    </row>
    <row r="805" spans="1:19" x14ac:dyDescent="0.2">
      <c r="A805" s="194">
        <v>2200017</v>
      </c>
      <c r="B805" s="199">
        <v>150</v>
      </c>
      <c r="C805" s="196" t="s">
        <v>73</v>
      </c>
      <c r="D805" s="196" t="s">
        <v>92</v>
      </c>
      <c r="E805" s="194">
        <v>1</v>
      </c>
      <c r="F805" s="196"/>
      <c r="G805" s="196" t="s">
        <v>99</v>
      </c>
      <c r="H805" s="195">
        <v>0.8</v>
      </c>
      <c r="I805" s="194">
        <v>25</v>
      </c>
      <c r="J805" s="194">
        <v>17</v>
      </c>
      <c r="K805" s="196" t="s">
        <v>141</v>
      </c>
      <c r="L805" s="196" t="s">
        <v>167</v>
      </c>
      <c r="M805" s="198" t="s">
        <v>165</v>
      </c>
      <c r="N805" s="199">
        <v>400</v>
      </c>
      <c r="O805" s="199"/>
      <c r="P805" s="199"/>
      <c r="Q805" s="194">
        <v>32399796</v>
      </c>
      <c r="R805" s="194">
        <v>5691671</v>
      </c>
      <c r="S805" s="197">
        <v>45658</v>
      </c>
    </row>
    <row r="806" spans="1:19" x14ac:dyDescent="0.2">
      <c r="A806" s="192">
        <v>2200018</v>
      </c>
      <c r="B806" s="3">
        <v>145</v>
      </c>
      <c r="C806" s="13" t="s">
        <v>73</v>
      </c>
      <c r="D806" s="13" t="s">
        <v>92</v>
      </c>
      <c r="E806" s="192">
        <v>2</v>
      </c>
      <c r="F806" s="13"/>
      <c r="G806" s="13" t="s">
        <v>83</v>
      </c>
      <c r="H806">
        <v>1.1000000000000001</v>
      </c>
      <c r="I806" s="3"/>
      <c r="J806" s="192">
        <v>17</v>
      </c>
      <c r="K806" s="13" t="s">
        <v>141</v>
      </c>
      <c r="L806" s="13" t="s">
        <v>167</v>
      </c>
      <c r="M806" s="198" t="s">
        <v>165</v>
      </c>
      <c r="N806" s="3"/>
      <c r="O806" s="3"/>
      <c r="P806" s="3"/>
      <c r="Q806" s="192">
        <v>32399929</v>
      </c>
      <c r="R806" s="192">
        <v>5691821</v>
      </c>
      <c r="S806" s="193">
        <v>45658</v>
      </c>
    </row>
    <row r="807" spans="1:19" x14ac:dyDescent="0.2">
      <c r="A807" s="194">
        <v>2200019</v>
      </c>
      <c r="B807" s="199">
        <v>295</v>
      </c>
      <c r="C807" s="196" t="s">
        <v>73</v>
      </c>
      <c r="D807" s="196" t="s">
        <v>92</v>
      </c>
      <c r="E807" s="194">
        <v>1</v>
      </c>
      <c r="F807" s="196"/>
      <c r="G807" s="196" t="s">
        <v>99</v>
      </c>
      <c r="H807" s="195">
        <v>0.8</v>
      </c>
      <c r="I807" s="199">
        <v>25</v>
      </c>
      <c r="J807" s="194">
        <v>21</v>
      </c>
      <c r="K807" s="196" t="s">
        <v>141</v>
      </c>
      <c r="L807" s="196" t="s">
        <v>167</v>
      </c>
      <c r="M807" s="198" t="s">
        <v>165</v>
      </c>
      <c r="N807" s="199">
        <v>300</v>
      </c>
      <c r="O807" s="199"/>
      <c r="P807" s="199"/>
      <c r="Q807" s="194">
        <v>32400200</v>
      </c>
      <c r="R807" s="194">
        <v>5692017</v>
      </c>
      <c r="S807" s="197">
        <v>45658</v>
      </c>
    </row>
    <row r="808" spans="1:19" x14ac:dyDescent="0.2">
      <c r="A808" s="192">
        <v>2200020</v>
      </c>
      <c r="B808" s="3">
        <v>170</v>
      </c>
      <c r="C808" s="13" t="s">
        <v>73</v>
      </c>
      <c r="D808" s="13" t="s">
        <v>92</v>
      </c>
      <c r="E808" s="192">
        <v>1</v>
      </c>
      <c r="F808" s="13"/>
      <c r="G808" s="13" t="s">
        <v>107</v>
      </c>
      <c r="H808">
        <v>0.5</v>
      </c>
      <c r="I808" s="192">
        <v>25</v>
      </c>
      <c r="J808" s="192">
        <v>24</v>
      </c>
      <c r="K808" s="13" t="s">
        <v>141</v>
      </c>
      <c r="L808" s="13" t="s">
        <v>167</v>
      </c>
      <c r="M808" s="198" t="s">
        <v>165</v>
      </c>
      <c r="N808" s="3">
        <v>700</v>
      </c>
      <c r="O808" s="3"/>
      <c r="P808" s="3"/>
      <c r="Q808" s="192">
        <v>32400326</v>
      </c>
      <c r="R808" s="192">
        <v>5691680</v>
      </c>
      <c r="S808" s="193">
        <v>45658</v>
      </c>
    </row>
    <row r="809" spans="1:19" x14ac:dyDescent="0.2">
      <c r="A809" s="194">
        <v>2200021</v>
      </c>
      <c r="B809" s="199">
        <v>155</v>
      </c>
      <c r="C809" s="196" t="s">
        <v>73</v>
      </c>
      <c r="D809" s="196" t="s">
        <v>92</v>
      </c>
      <c r="E809" s="194">
        <v>1</v>
      </c>
      <c r="F809" s="196"/>
      <c r="G809" s="196" t="s">
        <v>107</v>
      </c>
      <c r="H809" s="195">
        <v>0.5</v>
      </c>
      <c r="I809" s="199">
        <v>25</v>
      </c>
      <c r="J809" s="199">
        <v>20</v>
      </c>
      <c r="K809" s="196" t="s">
        <v>141</v>
      </c>
      <c r="L809" s="196" t="s">
        <v>167</v>
      </c>
      <c r="M809" s="198" t="s">
        <v>165</v>
      </c>
      <c r="N809" s="199">
        <v>600</v>
      </c>
      <c r="O809" s="199"/>
      <c r="P809" s="199"/>
      <c r="Q809" s="194">
        <v>32400157</v>
      </c>
      <c r="R809" s="194">
        <v>5691539</v>
      </c>
      <c r="S809" s="197">
        <v>45658</v>
      </c>
    </row>
    <row r="810" spans="1:19" x14ac:dyDescent="0.2">
      <c r="A810" s="192">
        <v>2200022</v>
      </c>
      <c r="B810" s="3">
        <v>120</v>
      </c>
      <c r="C810" s="13" t="s">
        <v>73</v>
      </c>
      <c r="D810" s="13" t="s">
        <v>92</v>
      </c>
      <c r="E810" s="192">
        <v>2</v>
      </c>
      <c r="F810" s="13"/>
      <c r="G810" s="13" t="s">
        <v>114</v>
      </c>
      <c r="H810">
        <v>1</v>
      </c>
      <c r="I810" s="192"/>
      <c r="J810" s="192">
        <v>15</v>
      </c>
      <c r="K810" s="13" t="s">
        <v>141</v>
      </c>
      <c r="L810" s="13" t="s">
        <v>167</v>
      </c>
      <c r="M810" s="198" t="s">
        <v>165</v>
      </c>
      <c r="N810" s="3"/>
      <c r="O810" s="3"/>
      <c r="P810" s="3"/>
      <c r="Q810" s="192">
        <v>32400464</v>
      </c>
      <c r="R810" s="192">
        <v>5691386</v>
      </c>
      <c r="S810" s="193">
        <v>45658</v>
      </c>
    </row>
    <row r="811" spans="1:19" x14ac:dyDescent="0.2">
      <c r="A811" s="194">
        <v>2200023</v>
      </c>
      <c r="B811" s="199">
        <v>195</v>
      </c>
      <c r="C811" s="196" t="s">
        <v>73</v>
      </c>
      <c r="D811" s="196" t="s">
        <v>92</v>
      </c>
      <c r="E811" s="194">
        <v>1</v>
      </c>
      <c r="F811" s="196"/>
      <c r="G811" s="196" t="s">
        <v>100</v>
      </c>
      <c r="H811" s="195">
        <v>1.1000000000000001</v>
      </c>
      <c r="I811" s="194">
        <v>25</v>
      </c>
      <c r="J811" s="194">
        <v>19</v>
      </c>
      <c r="K811" s="196" t="s">
        <v>141</v>
      </c>
      <c r="L811" s="196" t="s">
        <v>167</v>
      </c>
      <c r="M811" s="198" t="s">
        <v>165</v>
      </c>
      <c r="N811" s="199">
        <v>300</v>
      </c>
      <c r="O811" s="199"/>
      <c r="P811" s="199"/>
      <c r="Q811" s="194">
        <v>32400573</v>
      </c>
      <c r="R811" s="194">
        <v>5691568</v>
      </c>
      <c r="S811" s="197">
        <v>45658</v>
      </c>
    </row>
    <row r="812" spans="1:19" x14ac:dyDescent="0.2">
      <c r="A812" s="192">
        <v>2200024</v>
      </c>
      <c r="B812" s="3">
        <v>165</v>
      </c>
      <c r="C812" s="13" t="s">
        <v>73</v>
      </c>
      <c r="D812" s="13" t="s">
        <v>92</v>
      </c>
      <c r="E812" s="192">
        <v>1</v>
      </c>
      <c r="F812" s="13"/>
      <c r="G812" s="13" t="s">
        <v>107</v>
      </c>
      <c r="H812">
        <v>0.6</v>
      </c>
      <c r="I812" s="192">
        <v>25</v>
      </c>
      <c r="J812" s="192">
        <v>22</v>
      </c>
      <c r="K812" s="13" t="s">
        <v>141</v>
      </c>
      <c r="L812" s="13" t="s">
        <v>167</v>
      </c>
      <c r="M812" s="198" t="s">
        <v>165</v>
      </c>
      <c r="N812" s="3">
        <v>800</v>
      </c>
      <c r="O812" s="3"/>
      <c r="P812" s="3"/>
      <c r="Q812" s="192">
        <v>32400671</v>
      </c>
      <c r="R812" s="192">
        <v>5691626</v>
      </c>
      <c r="S812" s="193">
        <v>45658</v>
      </c>
    </row>
    <row r="813" spans="1:19" x14ac:dyDescent="0.2">
      <c r="A813" s="194">
        <v>2200025</v>
      </c>
      <c r="B813" s="199">
        <v>150</v>
      </c>
      <c r="C813" s="196" t="s">
        <v>73</v>
      </c>
      <c r="D813" s="196" t="s">
        <v>92</v>
      </c>
      <c r="E813" s="194">
        <v>2</v>
      </c>
      <c r="F813" s="196"/>
      <c r="G813" s="196" t="s">
        <v>114</v>
      </c>
      <c r="H813" s="195">
        <v>1</v>
      </c>
      <c r="I813" s="199"/>
      <c r="J813" s="199">
        <v>17</v>
      </c>
      <c r="K813" s="196" t="s">
        <v>141</v>
      </c>
      <c r="L813" s="196" t="s">
        <v>167</v>
      </c>
      <c r="M813" s="198" t="s">
        <v>165</v>
      </c>
      <c r="N813" s="199"/>
      <c r="O813" s="199"/>
      <c r="P813" s="199"/>
      <c r="Q813" s="194">
        <v>32400819</v>
      </c>
      <c r="R813" s="194">
        <v>5691657</v>
      </c>
      <c r="S813" s="197">
        <v>45658</v>
      </c>
    </row>
    <row r="814" spans="1:19" x14ac:dyDescent="0.2">
      <c r="A814" s="192">
        <v>2200026</v>
      </c>
      <c r="B814" s="3">
        <v>160</v>
      </c>
      <c r="C814" s="13" t="s">
        <v>73</v>
      </c>
      <c r="D814" s="13" t="s">
        <v>92</v>
      </c>
      <c r="E814" s="192">
        <v>1</v>
      </c>
      <c r="F814" s="13"/>
      <c r="G814" s="13" t="s">
        <v>107</v>
      </c>
      <c r="H814">
        <v>0.6</v>
      </c>
      <c r="I814" s="3"/>
      <c r="J814" s="3">
        <v>22</v>
      </c>
      <c r="K814" s="13" t="s">
        <v>141</v>
      </c>
      <c r="L814" s="13" t="s">
        <v>167</v>
      </c>
      <c r="M814" s="198" t="s">
        <v>165</v>
      </c>
      <c r="N814" s="3"/>
      <c r="O814" s="3"/>
      <c r="P814" s="3"/>
      <c r="Q814" s="192">
        <v>32401151</v>
      </c>
      <c r="R814" s="192">
        <v>5691705</v>
      </c>
      <c r="S814" s="193">
        <v>45658</v>
      </c>
    </row>
    <row r="815" spans="1:19" x14ac:dyDescent="0.2">
      <c r="A815" s="194">
        <v>2200027</v>
      </c>
      <c r="B815" s="199">
        <v>195</v>
      </c>
      <c r="C815" s="196" t="s">
        <v>73</v>
      </c>
      <c r="D815" s="196" t="s">
        <v>92</v>
      </c>
      <c r="E815" s="194">
        <v>1</v>
      </c>
      <c r="F815" s="196"/>
      <c r="G815" s="196" t="s">
        <v>107</v>
      </c>
      <c r="H815" s="195">
        <v>0.7</v>
      </c>
      <c r="I815" s="199">
        <v>25</v>
      </c>
      <c r="J815" s="199">
        <v>21</v>
      </c>
      <c r="K815" s="196" t="s">
        <v>141</v>
      </c>
      <c r="L815" s="196" t="s">
        <v>167</v>
      </c>
      <c r="M815" s="198" t="s">
        <v>165</v>
      </c>
      <c r="N815" s="199">
        <v>800</v>
      </c>
      <c r="O815" s="199"/>
      <c r="P815" s="199"/>
      <c r="Q815" s="194">
        <v>32401316</v>
      </c>
      <c r="R815" s="194">
        <v>5691702</v>
      </c>
      <c r="S815" s="197">
        <v>45658</v>
      </c>
    </row>
    <row r="816" spans="1:19" x14ac:dyDescent="0.2">
      <c r="A816" s="192">
        <v>2200028</v>
      </c>
      <c r="B816" s="3">
        <v>65</v>
      </c>
      <c r="C816" s="13" t="s">
        <v>73</v>
      </c>
      <c r="D816" s="13" t="s">
        <v>96</v>
      </c>
      <c r="E816" s="192">
        <v>3</v>
      </c>
      <c r="F816" s="13"/>
      <c r="H816" t="s">
        <v>159</v>
      </c>
      <c r="I816" s="3"/>
      <c r="J816" s="3"/>
      <c r="K816" s="13" t="s">
        <v>141</v>
      </c>
      <c r="L816" s="13" t="s">
        <v>167</v>
      </c>
      <c r="M816" s="198" t="s">
        <v>165</v>
      </c>
      <c r="N816" s="3">
        <v>2500</v>
      </c>
      <c r="O816" s="3"/>
      <c r="P816" s="3"/>
      <c r="Q816" s="192">
        <v>32398938</v>
      </c>
      <c r="R816" s="192">
        <v>5691974</v>
      </c>
      <c r="S816" s="193">
        <v>45658</v>
      </c>
    </row>
    <row r="817" spans="1:19" x14ac:dyDescent="0.2">
      <c r="A817" s="194">
        <v>2200029</v>
      </c>
      <c r="B817" s="199">
        <v>195</v>
      </c>
      <c r="C817" s="196" t="s">
        <v>73</v>
      </c>
      <c r="D817" s="196" t="s">
        <v>92</v>
      </c>
      <c r="E817" s="194">
        <v>1</v>
      </c>
      <c r="F817" s="196"/>
      <c r="G817" s="196" t="s">
        <v>99</v>
      </c>
      <c r="H817" s="195">
        <v>0.8</v>
      </c>
      <c r="I817" s="199">
        <v>25</v>
      </c>
      <c r="J817" s="199">
        <v>15</v>
      </c>
      <c r="K817" s="196" t="s">
        <v>141</v>
      </c>
      <c r="L817" s="196" t="s">
        <v>167</v>
      </c>
      <c r="M817" s="198" t="s">
        <v>165</v>
      </c>
      <c r="N817" s="199">
        <v>400</v>
      </c>
      <c r="O817" s="199"/>
      <c r="P817" s="199"/>
      <c r="Q817" s="194">
        <v>32399134</v>
      </c>
      <c r="R817" s="194">
        <v>5692033</v>
      </c>
      <c r="S817" s="197">
        <v>45658</v>
      </c>
    </row>
    <row r="818" spans="1:19" x14ac:dyDescent="0.2">
      <c r="A818" s="192">
        <v>2200030</v>
      </c>
      <c r="B818" s="3">
        <v>150</v>
      </c>
      <c r="C818" s="13" t="s">
        <v>73</v>
      </c>
      <c r="D818" s="13" t="s">
        <v>92</v>
      </c>
      <c r="E818" s="192">
        <v>1</v>
      </c>
      <c r="F818" s="13"/>
      <c r="G818" s="13" t="s">
        <v>99</v>
      </c>
      <c r="H818">
        <v>0.9</v>
      </c>
      <c r="I818" s="192">
        <v>25</v>
      </c>
      <c r="J818" s="192">
        <v>19</v>
      </c>
      <c r="K818" s="13" t="s">
        <v>141</v>
      </c>
      <c r="L818" s="13" t="s">
        <v>167</v>
      </c>
      <c r="M818" s="198" t="s">
        <v>165</v>
      </c>
      <c r="N818" s="3">
        <v>300</v>
      </c>
      <c r="O818" s="3"/>
      <c r="P818" s="3"/>
      <c r="Q818" s="192">
        <v>32399819</v>
      </c>
      <c r="R818" s="192">
        <v>5691950</v>
      </c>
      <c r="S818" s="193">
        <v>45658</v>
      </c>
    </row>
    <row r="819" spans="1:19" x14ac:dyDescent="0.2">
      <c r="A819" s="194">
        <v>2200031</v>
      </c>
      <c r="B819" s="199">
        <v>295</v>
      </c>
      <c r="C819" s="196" t="s">
        <v>73</v>
      </c>
      <c r="D819" s="196" t="s">
        <v>92</v>
      </c>
      <c r="E819" s="194">
        <v>1</v>
      </c>
      <c r="F819" s="196"/>
      <c r="G819" s="196" t="s">
        <v>107</v>
      </c>
      <c r="H819" s="195">
        <v>0.5</v>
      </c>
      <c r="I819" s="199">
        <v>25</v>
      </c>
      <c r="J819" s="194">
        <v>24</v>
      </c>
      <c r="K819" s="196" t="s">
        <v>141</v>
      </c>
      <c r="L819" s="196" t="s">
        <v>167</v>
      </c>
      <c r="M819" s="198" t="s">
        <v>165</v>
      </c>
      <c r="N819" s="199">
        <v>700</v>
      </c>
      <c r="O819" s="199"/>
      <c r="P819" s="199"/>
      <c r="Q819" s="194">
        <v>32400294</v>
      </c>
      <c r="R819" s="194">
        <v>5692066</v>
      </c>
      <c r="S819" s="197">
        <v>45658</v>
      </c>
    </row>
    <row r="820" spans="1:19" x14ac:dyDescent="0.2">
      <c r="A820" s="192">
        <v>2200032</v>
      </c>
      <c r="B820" s="3">
        <v>85</v>
      </c>
      <c r="C820" s="13" t="s">
        <v>73</v>
      </c>
      <c r="D820" s="13" t="s">
        <v>92</v>
      </c>
      <c r="E820" s="192">
        <v>6</v>
      </c>
      <c r="F820" s="13" t="s">
        <v>119</v>
      </c>
      <c r="G820" s="13" t="s">
        <v>99</v>
      </c>
      <c r="H820" t="s">
        <v>159</v>
      </c>
      <c r="I820" s="192"/>
      <c r="J820" s="192"/>
      <c r="K820" s="13" t="s">
        <v>141</v>
      </c>
      <c r="L820" s="13" t="s">
        <v>167</v>
      </c>
      <c r="M820" s="198" t="s">
        <v>165</v>
      </c>
      <c r="N820" s="3">
        <v>1000</v>
      </c>
      <c r="O820" s="3"/>
      <c r="P820" s="3"/>
      <c r="Q820" s="192">
        <v>32401526</v>
      </c>
      <c r="R820" s="192">
        <v>5693819</v>
      </c>
      <c r="S820" s="193">
        <v>45658</v>
      </c>
    </row>
    <row r="821" spans="1:19" x14ac:dyDescent="0.2">
      <c r="A821" s="194">
        <v>2200033</v>
      </c>
      <c r="B821" s="199">
        <v>3.4</v>
      </c>
      <c r="C821" s="196" t="s">
        <v>105</v>
      </c>
      <c r="D821" s="196" t="s">
        <v>161</v>
      </c>
      <c r="E821" s="194">
        <v>5</v>
      </c>
      <c r="F821" s="196"/>
      <c r="G821" s="196"/>
      <c r="H821" s="195" t="s">
        <v>159</v>
      </c>
      <c r="I821" s="194"/>
      <c r="J821" s="194"/>
      <c r="K821" s="196" t="s">
        <v>141</v>
      </c>
      <c r="L821" s="196" t="s">
        <v>167</v>
      </c>
      <c r="M821" s="198" t="s">
        <v>165</v>
      </c>
      <c r="N821" s="199"/>
      <c r="O821" s="199"/>
      <c r="P821" s="199"/>
      <c r="Q821" s="194">
        <v>32401449</v>
      </c>
      <c r="R821" s="194">
        <v>5693422</v>
      </c>
      <c r="S821" s="197">
        <v>45658</v>
      </c>
    </row>
    <row r="822" spans="1:19" x14ac:dyDescent="0.2">
      <c r="A822" s="192">
        <v>2200034</v>
      </c>
      <c r="B822" s="3">
        <v>0.7</v>
      </c>
      <c r="C822" s="13" t="s">
        <v>105</v>
      </c>
      <c r="D822" s="13" t="s">
        <v>111</v>
      </c>
      <c r="E822" s="192">
        <v>4</v>
      </c>
      <c r="F822" s="13"/>
      <c r="H822" t="s">
        <v>159</v>
      </c>
      <c r="I822" s="192"/>
      <c r="J822" s="192"/>
      <c r="K822" s="13" t="s">
        <v>141</v>
      </c>
      <c r="L822" s="13" t="s">
        <v>167</v>
      </c>
      <c r="M822" s="198" t="s">
        <v>165</v>
      </c>
      <c r="N822" s="3"/>
      <c r="O822" s="3"/>
      <c r="P822" s="3"/>
      <c r="Q822" s="192">
        <v>32400834</v>
      </c>
      <c r="R822" s="192">
        <v>5693047</v>
      </c>
      <c r="S822" s="193">
        <v>45658</v>
      </c>
    </row>
    <row r="823" spans="1:19" x14ac:dyDescent="0.2">
      <c r="A823" s="194">
        <v>2200035</v>
      </c>
      <c r="B823" s="199">
        <v>40</v>
      </c>
      <c r="C823" s="196" t="s">
        <v>93</v>
      </c>
      <c r="D823" s="196" t="s">
        <v>94</v>
      </c>
      <c r="E823" s="194">
        <v>7</v>
      </c>
      <c r="F823" s="196"/>
      <c r="G823" s="196"/>
      <c r="H823" s="195" t="s">
        <v>159</v>
      </c>
      <c r="I823" s="194"/>
      <c r="J823" s="194"/>
      <c r="K823" s="196" t="s">
        <v>141</v>
      </c>
      <c r="L823" s="196" t="s">
        <v>167</v>
      </c>
      <c r="M823" s="198" t="s">
        <v>165</v>
      </c>
      <c r="N823" s="199"/>
      <c r="O823" s="199"/>
      <c r="P823" s="199"/>
      <c r="Q823" s="194">
        <v>32400841</v>
      </c>
      <c r="R823" s="194">
        <v>5691521</v>
      </c>
      <c r="S823" s="197">
        <v>45658</v>
      </c>
    </row>
    <row r="824" spans="1:19" x14ac:dyDescent="0.2">
      <c r="A824" s="192">
        <v>2200036</v>
      </c>
      <c r="B824" s="3">
        <v>0.3</v>
      </c>
      <c r="C824" s="13" t="s">
        <v>93</v>
      </c>
      <c r="D824" s="13" t="s">
        <v>94</v>
      </c>
      <c r="E824" s="192">
        <v>7</v>
      </c>
      <c r="F824" s="13"/>
      <c r="H824" t="s">
        <v>159</v>
      </c>
      <c r="I824" s="192"/>
      <c r="J824" s="192"/>
      <c r="K824" s="13" t="s">
        <v>141</v>
      </c>
      <c r="L824" s="13" t="s">
        <v>167</v>
      </c>
      <c r="M824" s="198" t="s">
        <v>165</v>
      </c>
      <c r="N824" s="3"/>
      <c r="O824" s="3"/>
      <c r="P824" s="3"/>
      <c r="Q824" s="192">
        <v>32397993</v>
      </c>
      <c r="R824" s="192">
        <v>5693091</v>
      </c>
      <c r="S824" s="193">
        <v>45658</v>
      </c>
    </row>
    <row r="825" spans="1:19" x14ac:dyDescent="0.2">
      <c r="A825" s="194">
        <v>2300001</v>
      </c>
      <c r="B825" s="199">
        <v>265</v>
      </c>
      <c r="C825" s="196" t="s">
        <v>73</v>
      </c>
      <c r="D825" s="196" t="s">
        <v>92</v>
      </c>
      <c r="E825" s="194">
        <v>1</v>
      </c>
      <c r="F825" s="196"/>
      <c r="G825" s="196" t="s">
        <v>99</v>
      </c>
      <c r="H825" s="195">
        <v>0.7</v>
      </c>
      <c r="I825" s="199">
        <v>20</v>
      </c>
      <c r="J825" s="194">
        <v>21</v>
      </c>
      <c r="K825" s="196" t="s">
        <v>143</v>
      </c>
      <c r="L825" s="196" t="s">
        <v>167</v>
      </c>
      <c r="M825" s="198" t="s">
        <v>165</v>
      </c>
      <c r="N825" s="199">
        <v>400</v>
      </c>
      <c r="O825" s="199"/>
      <c r="P825" s="199"/>
      <c r="Q825" s="194">
        <v>32398264</v>
      </c>
      <c r="R825" s="194">
        <v>5693477</v>
      </c>
      <c r="S825" s="197">
        <v>45658</v>
      </c>
    </row>
    <row r="826" spans="1:19" x14ac:dyDescent="0.2">
      <c r="A826" s="192">
        <v>2300002</v>
      </c>
      <c r="B826" s="3">
        <v>200</v>
      </c>
      <c r="C826" s="13" t="s">
        <v>73</v>
      </c>
      <c r="D826" s="13" t="s">
        <v>92</v>
      </c>
      <c r="E826" s="192">
        <v>2</v>
      </c>
      <c r="F826" s="13"/>
      <c r="G826" s="13" t="s">
        <v>99</v>
      </c>
      <c r="H826">
        <v>0.6</v>
      </c>
      <c r="I826" s="3"/>
      <c r="J826" s="3">
        <v>18</v>
      </c>
      <c r="K826" s="13" t="s">
        <v>143</v>
      </c>
      <c r="L826" s="13" t="s">
        <v>167</v>
      </c>
      <c r="M826" s="198" t="s">
        <v>165</v>
      </c>
      <c r="N826" s="3"/>
      <c r="O826" s="3"/>
      <c r="P826" s="3"/>
      <c r="Q826" s="192">
        <v>32398172</v>
      </c>
      <c r="R826" s="192">
        <v>5693648</v>
      </c>
      <c r="S826" s="193">
        <v>45658</v>
      </c>
    </row>
    <row r="827" spans="1:19" x14ac:dyDescent="0.2">
      <c r="A827" s="194">
        <v>2300003</v>
      </c>
      <c r="B827" s="199">
        <v>285</v>
      </c>
      <c r="C827" s="196" t="s">
        <v>73</v>
      </c>
      <c r="D827" s="196" t="s">
        <v>92</v>
      </c>
      <c r="E827" s="194">
        <v>1</v>
      </c>
      <c r="F827" s="196"/>
      <c r="G827" s="196" t="s">
        <v>99</v>
      </c>
      <c r="H827" s="195">
        <v>0.6</v>
      </c>
      <c r="I827" s="194">
        <v>20</v>
      </c>
      <c r="J827" s="194">
        <v>24</v>
      </c>
      <c r="K827" s="196" t="s">
        <v>143</v>
      </c>
      <c r="L827" s="196" t="s">
        <v>167</v>
      </c>
      <c r="M827" s="198" t="s">
        <v>165</v>
      </c>
      <c r="N827" s="199">
        <v>300</v>
      </c>
      <c r="O827" s="199"/>
      <c r="P827" s="199"/>
      <c r="Q827" s="194">
        <v>32398146</v>
      </c>
      <c r="R827" s="194">
        <v>5693868</v>
      </c>
      <c r="S827" s="197">
        <v>45658</v>
      </c>
    </row>
    <row r="828" spans="1:19" x14ac:dyDescent="0.2">
      <c r="A828" s="192">
        <v>2300004</v>
      </c>
      <c r="B828" s="3">
        <v>265</v>
      </c>
      <c r="C828" s="13" t="s">
        <v>73</v>
      </c>
      <c r="D828" s="13" t="s">
        <v>92</v>
      </c>
      <c r="E828" s="192">
        <v>1</v>
      </c>
      <c r="F828" s="13"/>
      <c r="G828" s="13" t="s">
        <v>99</v>
      </c>
      <c r="H828">
        <v>0.7</v>
      </c>
      <c r="I828" s="192">
        <v>20</v>
      </c>
      <c r="J828" s="192">
        <v>24</v>
      </c>
      <c r="K828" s="13" t="s">
        <v>143</v>
      </c>
      <c r="L828" s="13" t="s">
        <v>167</v>
      </c>
      <c r="M828" s="198" t="s">
        <v>165</v>
      </c>
      <c r="N828" s="3">
        <v>300</v>
      </c>
      <c r="O828" s="3"/>
      <c r="P828" s="3"/>
      <c r="Q828" s="192">
        <v>32398477</v>
      </c>
      <c r="R828" s="192">
        <v>5693981</v>
      </c>
      <c r="S828" s="193">
        <v>45658</v>
      </c>
    </row>
    <row r="829" spans="1:19" x14ac:dyDescent="0.2">
      <c r="A829" s="194">
        <v>2300005</v>
      </c>
      <c r="B829" s="199">
        <v>240</v>
      </c>
      <c r="C829" s="196" t="s">
        <v>73</v>
      </c>
      <c r="D829" s="196" t="s">
        <v>92</v>
      </c>
      <c r="E829" s="194">
        <v>1</v>
      </c>
      <c r="F829" s="196"/>
      <c r="G829" s="196" t="s">
        <v>107</v>
      </c>
      <c r="H829" s="195">
        <v>0.5</v>
      </c>
      <c r="I829" s="199">
        <v>25</v>
      </c>
      <c r="J829" s="199">
        <v>25</v>
      </c>
      <c r="K829" s="196" t="s">
        <v>143</v>
      </c>
      <c r="L829" s="196" t="s">
        <v>167</v>
      </c>
      <c r="M829" s="198" t="s">
        <v>165</v>
      </c>
      <c r="N829" s="199">
        <v>600</v>
      </c>
      <c r="O829" s="199"/>
      <c r="P829" s="199"/>
      <c r="Q829" s="194">
        <v>32398298</v>
      </c>
      <c r="R829" s="194">
        <v>5694057</v>
      </c>
      <c r="S829" s="197">
        <v>45658</v>
      </c>
    </row>
    <row r="830" spans="1:19" x14ac:dyDescent="0.2">
      <c r="A830" s="192">
        <v>2300006</v>
      </c>
      <c r="B830" s="3">
        <v>240</v>
      </c>
      <c r="C830" s="13" t="s">
        <v>73</v>
      </c>
      <c r="D830" s="13" t="s">
        <v>92</v>
      </c>
      <c r="E830" s="192">
        <v>1</v>
      </c>
      <c r="F830" s="13"/>
      <c r="G830" s="13" t="s">
        <v>107</v>
      </c>
      <c r="H830">
        <v>0.5</v>
      </c>
      <c r="I830" s="3">
        <v>25</v>
      </c>
      <c r="J830" s="3">
        <v>25</v>
      </c>
      <c r="K830" s="13" t="s">
        <v>143</v>
      </c>
      <c r="L830" s="13" t="s">
        <v>167</v>
      </c>
      <c r="M830" s="198" t="s">
        <v>165</v>
      </c>
      <c r="N830" s="3">
        <v>600</v>
      </c>
      <c r="O830" s="3"/>
      <c r="P830" s="3"/>
      <c r="Q830" s="192">
        <v>32398455</v>
      </c>
      <c r="R830" s="192">
        <v>5694413</v>
      </c>
      <c r="S830" s="193">
        <v>45658</v>
      </c>
    </row>
    <row r="831" spans="1:19" x14ac:dyDescent="0.2">
      <c r="A831" s="194">
        <v>2300007</v>
      </c>
      <c r="B831" s="199">
        <v>250</v>
      </c>
      <c r="C831" s="196" t="s">
        <v>73</v>
      </c>
      <c r="D831" s="196" t="s">
        <v>92</v>
      </c>
      <c r="E831" s="194">
        <v>1</v>
      </c>
      <c r="F831" s="196"/>
      <c r="G831" s="196" t="s">
        <v>99</v>
      </c>
      <c r="H831" s="195">
        <v>0.4</v>
      </c>
      <c r="I831" s="199">
        <v>25</v>
      </c>
      <c r="J831" s="199">
        <v>26</v>
      </c>
      <c r="K831" s="196" t="s">
        <v>143</v>
      </c>
      <c r="L831" s="196" t="s">
        <v>167</v>
      </c>
      <c r="M831" s="198" t="s">
        <v>165</v>
      </c>
      <c r="N831" s="199">
        <v>600</v>
      </c>
      <c r="O831" s="199"/>
      <c r="P831" s="199"/>
      <c r="Q831" s="194">
        <v>32398330</v>
      </c>
      <c r="R831" s="194">
        <v>5694534</v>
      </c>
      <c r="S831" s="197">
        <v>45658</v>
      </c>
    </row>
    <row r="832" spans="1:19" x14ac:dyDescent="0.2">
      <c r="A832" s="192">
        <v>2300008</v>
      </c>
      <c r="B832" s="3">
        <v>220</v>
      </c>
      <c r="C832" s="13" t="s">
        <v>73</v>
      </c>
      <c r="D832" s="13" t="s">
        <v>92</v>
      </c>
      <c r="E832" s="192">
        <v>2</v>
      </c>
      <c r="F832" s="13"/>
      <c r="G832" s="13" t="s">
        <v>100</v>
      </c>
      <c r="H832">
        <v>0.8</v>
      </c>
      <c r="I832" s="192"/>
      <c r="J832" s="192">
        <v>23</v>
      </c>
      <c r="K832" s="13" t="s">
        <v>143</v>
      </c>
      <c r="L832" s="13" t="s">
        <v>167</v>
      </c>
      <c r="M832" s="198" t="s">
        <v>165</v>
      </c>
      <c r="N832" s="3"/>
      <c r="O832" s="3"/>
      <c r="P832" s="3"/>
      <c r="Q832" s="192">
        <v>32398351</v>
      </c>
      <c r="R832" s="192">
        <v>5693859</v>
      </c>
      <c r="S832" s="193">
        <v>45658</v>
      </c>
    </row>
    <row r="833" spans="1:19" x14ac:dyDescent="0.2">
      <c r="A833" s="194">
        <v>2300009</v>
      </c>
      <c r="B833" s="199">
        <v>45</v>
      </c>
      <c r="C833" s="196" t="s">
        <v>73</v>
      </c>
      <c r="D833" s="196" t="s">
        <v>96</v>
      </c>
      <c r="E833" s="194">
        <v>3</v>
      </c>
      <c r="F833" s="196"/>
      <c r="G833" s="196"/>
      <c r="H833" s="195" t="s">
        <v>159</v>
      </c>
      <c r="I833" s="199"/>
      <c r="J833" s="199"/>
      <c r="K833" s="196" t="s">
        <v>143</v>
      </c>
      <c r="L833" s="196" t="s">
        <v>167</v>
      </c>
      <c r="M833" s="198" t="s">
        <v>165</v>
      </c>
      <c r="N833" s="199">
        <v>10000</v>
      </c>
      <c r="O833" s="199"/>
      <c r="P833" s="199"/>
      <c r="Q833" s="194">
        <v>32397491</v>
      </c>
      <c r="R833" s="194">
        <v>5693570</v>
      </c>
      <c r="S833" s="197">
        <v>45658</v>
      </c>
    </row>
    <row r="834" spans="1:19" x14ac:dyDescent="0.2">
      <c r="A834" s="192">
        <v>2300010</v>
      </c>
      <c r="B834" s="3">
        <v>110</v>
      </c>
      <c r="C834" s="13" t="s">
        <v>73</v>
      </c>
      <c r="D834" s="13" t="s">
        <v>92</v>
      </c>
      <c r="E834" s="192">
        <v>1</v>
      </c>
      <c r="F834" s="13"/>
      <c r="G834" s="13" t="s">
        <v>99</v>
      </c>
      <c r="H834">
        <v>0.8</v>
      </c>
      <c r="I834" s="192">
        <v>20</v>
      </c>
      <c r="J834" s="192">
        <v>14</v>
      </c>
      <c r="K834" s="13" t="s">
        <v>143</v>
      </c>
      <c r="L834" s="13" t="s">
        <v>167</v>
      </c>
      <c r="M834" s="198" t="s">
        <v>165</v>
      </c>
      <c r="N834" s="3">
        <v>500</v>
      </c>
      <c r="O834" s="3"/>
      <c r="P834" s="3"/>
      <c r="Q834" s="192">
        <v>32397630</v>
      </c>
      <c r="R834" s="192">
        <v>5693692</v>
      </c>
      <c r="S834" s="193">
        <v>45658</v>
      </c>
    </row>
    <row r="835" spans="1:19" x14ac:dyDescent="0.2">
      <c r="A835" s="194">
        <v>2300011</v>
      </c>
      <c r="B835" s="199">
        <v>100</v>
      </c>
      <c r="C835" s="196" t="s">
        <v>73</v>
      </c>
      <c r="D835" s="196" t="s">
        <v>92</v>
      </c>
      <c r="E835" s="194">
        <v>1</v>
      </c>
      <c r="F835" s="196"/>
      <c r="G835" s="196" t="s">
        <v>99</v>
      </c>
      <c r="H835" s="195">
        <v>0.7</v>
      </c>
      <c r="I835" s="194">
        <v>20</v>
      </c>
      <c r="J835" s="194">
        <v>13</v>
      </c>
      <c r="K835" s="196" t="s">
        <v>143</v>
      </c>
      <c r="L835" s="196" t="s">
        <v>167</v>
      </c>
      <c r="M835" s="198" t="s">
        <v>165</v>
      </c>
      <c r="N835" s="199">
        <v>700</v>
      </c>
      <c r="O835" s="199"/>
      <c r="P835" s="199"/>
      <c r="Q835" s="194">
        <v>32397744</v>
      </c>
      <c r="R835" s="194">
        <v>5693720</v>
      </c>
      <c r="S835" s="197">
        <v>45658</v>
      </c>
    </row>
    <row r="836" spans="1:19" x14ac:dyDescent="0.2">
      <c r="A836" s="192">
        <v>2300012</v>
      </c>
      <c r="B836" s="3">
        <v>0.8</v>
      </c>
      <c r="C836" s="13" t="s">
        <v>105</v>
      </c>
      <c r="D836" s="13" t="s">
        <v>111</v>
      </c>
      <c r="E836" s="192">
        <v>4</v>
      </c>
      <c r="F836" s="13"/>
      <c r="H836" t="s">
        <v>159</v>
      </c>
      <c r="I836" s="192"/>
      <c r="J836" s="192"/>
      <c r="K836" s="13" t="s">
        <v>143</v>
      </c>
      <c r="L836" s="13" t="s">
        <v>167</v>
      </c>
      <c r="M836" s="198" t="s">
        <v>165</v>
      </c>
      <c r="N836" s="3"/>
      <c r="O836" s="3"/>
      <c r="P836" s="3"/>
      <c r="Q836" s="192">
        <v>32399427</v>
      </c>
      <c r="R836" s="192">
        <v>5693711</v>
      </c>
      <c r="S836" s="193">
        <v>45658</v>
      </c>
    </row>
    <row r="837" spans="1:19" x14ac:dyDescent="0.2">
      <c r="A837" s="194">
        <v>2300013</v>
      </c>
      <c r="B837" s="199">
        <v>3.4</v>
      </c>
      <c r="C837" s="196" t="s">
        <v>105</v>
      </c>
      <c r="D837" s="196" t="s">
        <v>161</v>
      </c>
      <c r="E837" s="194">
        <v>5</v>
      </c>
      <c r="F837" s="196"/>
      <c r="G837" s="196"/>
      <c r="H837" s="195" t="s">
        <v>159</v>
      </c>
      <c r="I837" s="199"/>
      <c r="J837" s="199"/>
      <c r="K837" s="196" t="s">
        <v>143</v>
      </c>
      <c r="L837" s="196" t="s">
        <v>167</v>
      </c>
      <c r="M837" s="198" t="s">
        <v>165</v>
      </c>
      <c r="N837" s="199"/>
      <c r="O837" s="199"/>
      <c r="P837" s="199"/>
      <c r="Q837" s="194">
        <v>32400027</v>
      </c>
      <c r="R837" s="194">
        <v>5694035</v>
      </c>
      <c r="S837" s="197">
        <v>45658</v>
      </c>
    </row>
    <row r="838" spans="1:19" x14ac:dyDescent="0.2">
      <c r="A838" s="192">
        <v>2300014</v>
      </c>
      <c r="B838" s="3">
        <v>85</v>
      </c>
      <c r="C838" s="13" t="s">
        <v>73</v>
      </c>
      <c r="D838" s="13" t="s">
        <v>92</v>
      </c>
      <c r="E838" s="192">
        <v>6</v>
      </c>
      <c r="F838" s="13" t="s">
        <v>119</v>
      </c>
      <c r="G838" s="13" t="s">
        <v>99</v>
      </c>
      <c r="H838" t="s">
        <v>159</v>
      </c>
      <c r="I838" s="192"/>
      <c r="J838" s="192"/>
      <c r="K838" s="13" t="s">
        <v>143</v>
      </c>
      <c r="L838" s="13" t="s">
        <v>167</v>
      </c>
      <c r="M838" s="198" t="s">
        <v>165</v>
      </c>
      <c r="N838" s="3">
        <v>1000</v>
      </c>
      <c r="O838" s="3"/>
      <c r="P838" s="3"/>
      <c r="Q838" s="192">
        <v>32400225</v>
      </c>
      <c r="R838" s="192">
        <v>5694292</v>
      </c>
      <c r="S838" s="193">
        <v>45658</v>
      </c>
    </row>
    <row r="839" spans="1:19" x14ac:dyDescent="0.2">
      <c r="A839" s="194">
        <v>2300015</v>
      </c>
      <c r="B839" s="199">
        <v>260</v>
      </c>
      <c r="C839" s="196" t="s">
        <v>73</v>
      </c>
      <c r="D839" s="196" t="s">
        <v>92</v>
      </c>
      <c r="E839" s="194">
        <v>1</v>
      </c>
      <c r="F839" s="196"/>
      <c r="G839" s="196" t="s">
        <v>99</v>
      </c>
      <c r="H839" s="195">
        <v>0.7</v>
      </c>
      <c r="I839" s="194">
        <v>20</v>
      </c>
      <c r="J839" s="194">
        <v>21</v>
      </c>
      <c r="K839" s="196" t="s">
        <v>143</v>
      </c>
      <c r="L839" s="196" t="s">
        <v>167</v>
      </c>
      <c r="M839" s="198" t="s">
        <v>165</v>
      </c>
      <c r="N839" s="199">
        <v>400</v>
      </c>
      <c r="O839" s="199"/>
      <c r="P839" s="199"/>
      <c r="Q839" s="194">
        <v>32398329</v>
      </c>
      <c r="R839" s="194">
        <v>5693645</v>
      </c>
      <c r="S839" s="197">
        <v>45658</v>
      </c>
    </row>
    <row r="840" spans="1:19" x14ac:dyDescent="0.2">
      <c r="A840" s="192">
        <v>2300016</v>
      </c>
      <c r="B840" s="3">
        <v>75</v>
      </c>
      <c r="C840" s="13" t="s">
        <v>93</v>
      </c>
      <c r="D840" s="13" t="s">
        <v>94</v>
      </c>
      <c r="E840" s="192">
        <v>7</v>
      </c>
      <c r="F840" s="13"/>
      <c r="H840" t="s">
        <v>159</v>
      </c>
      <c r="I840" s="192"/>
      <c r="J840" s="192"/>
      <c r="K840" s="13" t="s">
        <v>106</v>
      </c>
      <c r="L840" s="13" t="s">
        <v>167</v>
      </c>
      <c r="M840" s="198" t="s">
        <v>165</v>
      </c>
      <c r="N840" s="3"/>
      <c r="O840" s="3"/>
      <c r="P840" s="3"/>
      <c r="Q840" s="192">
        <v>32398530</v>
      </c>
      <c r="R840" s="192">
        <v>5693781</v>
      </c>
      <c r="S840" s="193">
        <v>45658</v>
      </c>
    </row>
    <row r="841" spans="1:19" x14ac:dyDescent="0.2">
      <c r="A841" s="194">
        <v>2400001</v>
      </c>
      <c r="B841" s="199">
        <v>55</v>
      </c>
      <c r="C841" s="196" t="s">
        <v>73</v>
      </c>
      <c r="D841" s="196" t="s">
        <v>96</v>
      </c>
      <c r="E841" s="194">
        <v>3</v>
      </c>
      <c r="F841" s="196"/>
      <c r="G841" s="196"/>
      <c r="H841" s="195" t="s">
        <v>159</v>
      </c>
      <c r="I841" s="199"/>
      <c r="J841" s="199"/>
      <c r="K841" s="196" t="s">
        <v>144</v>
      </c>
      <c r="L841" s="196" t="s">
        <v>167</v>
      </c>
      <c r="M841" s="198" t="s">
        <v>165</v>
      </c>
      <c r="N841" s="199">
        <v>10000</v>
      </c>
      <c r="O841" s="199"/>
      <c r="P841" s="199"/>
      <c r="Q841" s="194">
        <v>32397576</v>
      </c>
      <c r="R841" s="194">
        <v>5694905</v>
      </c>
      <c r="S841" s="197">
        <v>45658</v>
      </c>
    </row>
    <row r="842" spans="1:19" x14ac:dyDescent="0.2">
      <c r="A842" s="192">
        <v>2400002</v>
      </c>
      <c r="B842" s="3">
        <v>265</v>
      </c>
      <c r="C842" s="13" t="s">
        <v>73</v>
      </c>
      <c r="D842" s="13" t="s">
        <v>92</v>
      </c>
      <c r="E842" s="192">
        <v>1</v>
      </c>
      <c r="F842" s="13"/>
      <c r="G842" s="13" t="s">
        <v>99</v>
      </c>
      <c r="H842">
        <v>0.8</v>
      </c>
      <c r="I842" s="192">
        <v>25</v>
      </c>
      <c r="J842" s="192">
        <v>21</v>
      </c>
      <c r="K842" s="13" t="s">
        <v>144</v>
      </c>
      <c r="L842" s="13" t="s">
        <v>167</v>
      </c>
      <c r="M842" s="198" t="s">
        <v>165</v>
      </c>
      <c r="N842" s="3">
        <v>400</v>
      </c>
      <c r="O842" s="3"/>
      <c r="P842" s="3"/>
      <c r="Q842" s="192">
        <v>32397240</v>
      </c>
      <c r="R842" s="192">
        <v>5695281</v>
      </c>
      <c r="S842" s="193">
        <v>45658</v>
      </c>
    </row>
    <row r="843" spans="1:19" x14ac:dyDescent="0.2">
      <c r="A843" s="194">
        <v>2400003</v>
      </c>
      <c r="B843" s="199">
        <v>260</v>
      </c>
      <c r="C843" s="196" t="s">
        <v>73</v>
      </c>
      <c r="D843" s="196" t="s">
        <v>92</v>
      </c>
      <c r="E843" s="194">
        <v>1</v>
      </c>
      <c r="F843" s="196"/>
      <c r="G843" s="196" t="s">
        <v>99</v>
      </c>
      <c r="H843" s="195">
        <v>0.6</v>
      </c>
      <c r="I843" s="199">
        <v>25</v>
      </c>
      <c r="J843" s="199">
        <v>21</v>
      </c>
      <c r="K843" s="196" t="s">
        <v>144</v>
      </c>
      <c r="L843" s="196" t="s">
        <v>167</v>
      </c>
      <c r="M843" s="198" t="s">
        <v>165</v>
      </c>
      <c r="N843" s="199">
        <v>400</v>
      </c>
      <c r="O843" s="199"/>
      <c r="P843" s="199"/>
      <c r="Q843" s="194">
        <v>32397078</v>
      </c>
      <c r="R843" s="194">
        <v>5695093</v>
      </c>
      <c r="S843" s="197">
        <v>45658</v>
      </c>
    </row>
    <row r="844" spans="1:19" x14ac:dyDescent="0.2">
      <c r="A844" s="192">
        <v>2400004</v>
      </c>
      <c r="B844" s="3">
        <v>220</v>
      </c>
      <c r="C844" s="13" t="s">
        <v>73</v>
      </c>
      <c r="D844" s="13" t="s">
        <v>124</v>
      </c>
      <c r="E844" s="192">
        <v>1</v>
      </c>
      <c r="F844" s="13"/>
      <c r="G844" s="13" t="s">
        <v>99</v>
      </c>
      <c r="H844">
        <v>1</v>
      </c>
      <c r="I844" s="3">
        <v>25</v>
      </c>
      <c r="J844" s="3">
        <v>19</v>
      </c>
      <c r="K844" s="13" t="s">
        <v>144</v>
      </c>
      <c r="L844" s="13" t="s">
        <v>167</v>
      </c>
      <c r="M844" s="198" t="s">
        <v>165</v>
      </c>
      <c r="N844" s="3">
        <v>800</v>
      </c>
      <c r="O844" s="3"/>
      <c r="P844" s="3"/>
      <c r="Q844" s="192">
        <v>32396923</v>
      </c>
      <c r="R844" s="192">
        <v>5695451</v>
      </c>
      <c r="S844" s="193">
        <v>45658</v>
      </c>
    </row>
    <row r="845" spans="1:19" x14ac:dyDescent="0.2">
      <c r="A845" s="194">
        <v>2400005</v>
      </c>
      <c r="B845" s="199">
        <v>21</v>
      </c>
      <c r="C845" s="196" t="s">
        <v>105</v>
      </c>
      <c r="D845" s="196" t="s">
        <v>161</v>
      </c>
      <c r="E845" s="194">
        <v>5</v>
      </c>
      <c r="F845" s="196"/>
      <c r="G845" s="196"/>
      <c r="H845" s="195" t="s">
        <v>159</v>
      </c>
      <c r="I845" s="199"/>
      <c r="J845" s="199"/>
      <c r="K845" s="196" t="s">
        <v>144</v>
      </c>
      <c r="L845" s="196" t="s">
        <v>167</v>
      </c>
      <c r="M845" s="198" t="s">
        <v>165</v>
      </c>
      <c r="N845" s="199"/>
      <c r="O845" s="199"/>
      <c r="P845" s="199"/>
      <c r="Q845" s="194">
        <v>32396519</v>
      </c>
      <c r="R845" s="194">
        <v>5695174</v>
      </c>
      <c r="S845" s="197">
        <v>45658</v>
      </c>
    </row>
    <row r="846" spans="1:19" x14ac:dyDescent="0.2">
      <c r="A846" s="192">
        <v>2400006</v>
      </c>
      <c r="B846" s="3">
        <v>175</v>
      </c>
      <c r="C846" s="13" t="s">
        <v>73</v>
      </c>
      <c r="D846" s="13" t="s">
        <v>92</v>
      </c>
      <c r="E846" s="192">
        <v>1</v>
      </c>
      <c r="F846" s="13"/>
      <c r="G846" s="13" t="s">
        <v>100</v>
      </c>
      <c r="H846">
        <v>1</v>
      </c>
      <c r="I846" s="3">
        <v>20</v>
      </c>
      <c r="J846" s="3">
        <v>19</v>
      </c>
      <c r="K846" s="13" t="s">
        <v>144</v>
      </c>
      <c r="L846" s="13" t="s">
        <v>167</v>
      </c>
      <c r="M846" s="198" t="s">
        <v>165</v>
      </c>
      <c r="N846" s="3">
        <v>300</v>
      </c>
      <c r="O846" s="3"/>
      <c r="P846" s="3"/>
      <c r="Q846" s="192">
        <v>32396555</v>
      </c>
      <c r="R846" s="192">
        <v>5696406</v>
      </c>
      <c r="S846" s="193">
        <v>45658</v>
      </c>
    </row>
    <row r="847" spans="1:19" x14ac:dyDescent="0.2">
      <c r="A847" s="194">
        <v>2400007</v>
      </c>
      <c r="B847" s="199">
        <v>140</v>
      </c>
      <c r="C847" s="196" t="s">
        <v>73</v>
      </c>
      <c r="D847" s="196" t="s">
        <v>92</v>
      </c>
      <c r="E847" s="194">
        <v>1</v>
      </c>
      <c r="F847" s="196"/>
      <c r="G847" s="196" t="s">
        <v>107</v>
      </c>
      <c r="H847" s="195">
        <v>0.5</v>
      </c>
      <c r="I847" s="199">
        <v>20</v>
      </c>
      <c r="J847" s="199">
        <v>20</v>
      </c>
      <c r="K847" s="196" t="s">
        <v>144</v>
      </c>
      <c r="L847" s="196" t="s">
        <v>167</v>
      </c>
      <c r="M847" s="198" t="s">
        <v>165</v>
      </c>
      <c r="N847" s="199">
        <v>800</v>
      </c>
      <c r="O847" s="199"/>
      <c r="P847" s="199"/>
      <c r="Q847" s="194">
        <v>32396277</v>
      </c>
      <c r="R847" s="194">
        <v>5696459</v>
      </c>
      <c r="S847" s="197">
        <v>45658</v>
      </c>
    </row>
    <row r="848" spans="1:19" x14ac:dyDescent="0.2">
      <c r="A848" s="192">
        <v>2400008</v>
      </c>
      <c r="B848" s="3">
        <v>145</v>
      </c>
      <c r="C848" s="13" t="s">
        <v>73</v>
      </c>
      <c r="D848" s="13" t="s">
        <v>92</v>
      </c>
      <c r="E848" s="192">
        <v>1</v>
      </c>
      <c r="F848" s="13"/>
      <c r="G848" s="13" t="s">
        <v>107</v>
      </c>
      <c r="H848">
        <v>0.3</v>
      </c>
      <c r="I848" s="3">
        <v>20</v>
      </c>
      <c r="J848" s="192">
        <v>20</v>
      </c>
      <c r="K848" s="13" t="s">
        <v>144</v>
      </c>
      <c r="L848" s="13" t="s">
        <v>167</v>
      </c>
      <c r="M848" s="198" t="s">
        <v>165</v>
      </c>
      <c r="N848" s="3">
        <v>800</v>
      </c>
      <c r="O848" s="3"/>
      <c r="P848" s="3"/>
      <c r="Q848" s="192">
        <v>32396355</v>
      </c>
      <c r="R848" s="192">
        <v>5696332</v>
      </c>
      <c r="S848" s="193">
        <v>45658</v>
      </c>
    </row>
    <row r="849" spans="1:19" x14ac:dyDescent="0.2">
      <c r="A849" s="194">
        <v>2400009</v>
      </c>
      <c r="B849" s="199">
        <v>15</v>
      </c>
      <c r="C849" s="196" t="s">
        <v>93</v>
      </c>
      <c r="D849" s="196" t="s">
        <v>162</v>
      </c>
      <c r="E849" s="194">
        <v>7</v>
      </c>
      <c r="F849" s="196"/>
      <c r="G849" s="196"/>
      <c r="H849" s="195" t="s">
        <v>159</v>
      </c>
      <c r="I849" s="194"/>
      <c r="J849" s="194"/>
      <c r="K849" s="196" t="s">
        <v>144</v>
      </c>
      <c r="L849" s="196" t="s">
        <v>167</v>
      </c>
      <c r="M849" s="198" t="s">
        <v>165</v>
      </c>
      <c r="N849" s="199"/>
      <c r="O849" s="199"/>
      <c r="P849" s="199"/>
      <c r="Q849" s="194">
        <v>32396219</v>
      </c>
      <c r="R849" s="194">
        <v>5696786</v>
      </c>
      <c r="S849" s="197">
        <v>45658</v>
      </c>
    </row>
    <row r="850" spans="1:19" x14ac:dyDescent="0.2">
      <c r="A850" s="192">
        <v>2400010</v>
      </c>
      <c r="B850" s="3">
        <v>210</v>
      </c>
      <c r="C850" s="13" t="s">
        <v>73</v>
      </c>
      <c r="D850" s="13" t="s">
        <v>92</v>
      </c>
      <c r="E850" s="192">
        <v>1</v>
      </c>
      <c r="F850" s="13"/>
      <c r="G850" s="13" t="s">
        <v>99</v>
      </c>
      <c r="H850">
        <v>0.5</v>
      </c>
      <c r="I850" s="3">
        <v>25</v>
      </c>
      <c r="J850" s="192">
        <v>22</v>
      </c>
      <c r="K850" s="13" t="s">
        <v>144</v>
      </c>
      <c r="L850" s="13" t="s">
        <v>167</v>
      </c>
      <c r="M850" s="198" t="s">
        <v>165</v>
      </c>
      <c r="N850" s="3">
        <v>800</v>
      </c>
      <c r="O850" s="3"/>
      <c r="P850" s="3"/>
      <c r="Q850" s="192">
        <v>32397086</v>
      </c>
      <c r="R850" s="192">
        <v>5695261</v>
      </c>
      <c r="S850" s="193">
        <v>45658</v>
      </c>
    </row>
    <row r="851" spans="1:19" x14ac:dyDescent="0.2">
      <c r="A851" s="194">
        <v>2400011</v>
      </c>
      <c r="B851" s="199">
        <v>0.3</v>
      </c>
      <c r="C851" s="196" t="s">
        <v>93</v>
      </c>
      <c r="D851" s="196" t="s">
        <v>94</v>
      </c>
      <c r="E851" s="194">
        <v>7</v>
      </c>
      <c r="F851" s="196"/>
      <c r="G851" s="196"/>
      <c r="H851" s="195" t="s">
        <v>159</v>
      </c>
      <c r="I851" s="194"/>
      <c r="J851" s="194"/>
      <c r="K851" s="196" t="s">
        <v>144</v>
      </c>
      <c r="L851" s="196" t="s">
        <v>167</v>
      </c>
      <c r="M851" s="198" t="s">
        <v>165</v>
      </c>
      <c r="N851" s="199"/>
      <c r="O851" s="199"/>
      <c r="P851" s="199"/>
      <c r="Q851" s="194">
        <v>32396231</v>
      </c>
      <c r="R851" s="194">
        <v>5694706</v>
      </c>
      <c r="S851" s="197">
        <v>45658</v>
      </c>
    </row>
    <row r="852" spans="1:19" x14ac:dyDescent="0.2">
      <c r="A852" s="192">
        <v>2400012</v>
      </c>
      <c r="B852" s="3">
        <v>85</v>
      </c>
      <c r="C852" s="13" t="s">
        <v>73</v>
      </c>
      <c r="D852" s="13" t="s">
        <v>92</v>
      </c>
      <c r="E852" s="192">
        <v>6</v>
      </c>
      <c r="F852" s="13" t="s">
        <v>119</v>
      </c>
      <c r="G852" s="13" t="s">
        <v>99</v>
      </c>
      <c r="H852" t="s">
        <v>159</v>
      </c>
      <c r="I852" s="192"/>
      <c r="J852" s="192"/>
      <c r="K852" s="13" t="s">
        <v>144</v>
      </c>
      <c r="L852" s="13" t="s">
        <v>167</v>
      </c>
      <c r="M852" s="198" t="s">
        <v>165</v>
      </c>
      <c r="N852" s="3">
        <v>1000</v>
      </c>
      <c r="O852" s="3"/>
      <c r="P852" s="3"/>
      <c r="Q852" s="192">
        <v>32397386</v>
      </c>
      <c r="R852" s="192">
        <v>5694489</v>
      </c>
      <c r="S852" s="193">
        <v>45658</v>
      </c>
    </row>
    <row r="853" spans="1:19" x14ac:dyDescent="0.2">
      <c r="A853" s="194">
        <v>2400013</v>
      </c>
      <c r="B853" s="199">
        <v>4.5</v>
      </c>
      <c r="C853" s="196" t="s">
        <v>105</v>
      </c>
      <c r="D853" s="196" t="s">
        <v>161</v>
      </c>
      <c r="E853" s="194">
        <v>5</v>
      </c>
      <c r="F853" s="196"/>
      <c r="G853" s="196"/>
      <c r="H853" s="195" t="s">
        <v>159</v>
      </c>
      <c r="I853" s="194"/>
      <c r="J853" s="194"/>
      <c r="K853" s="196" t="s">
        <v>144</v>
      </c>
      <c r="L853" s="196" t="s">
        <v>167</v>
      </c>
      <c r="M853" s="198" t="s">
        <v>165</v>
      </c>
      <c r="N853" s="199"/>
      <c r="O853" s="199"/>
      <c r="P853" s="199"/>
      <c r="Q853" s="194">
        <v>32397395</v>
      </c>
      <c r="R853" s="194">
        <v>5695789</v>
      </c>
      <c r="S853" s="197">
        <v>45658</v>
      </c>
    </row>
    <row r="854" spans="1:19" x14ac:dyDescent="0.2">
      <c r="A854" s="192">
        <v>2400014</v>
      </c>
      <c r="B854" s="3">
        <v>0.7</v>
      </c>
      <c r="C854" s="13" t="s">
        <v>105</v>
      </c>
      <c r="D854" s="13" t="s">
        <v>111</v>
      </c>
      <c r="E854" s="192">
        <v>4</v>
      </c>
      <c r="F854" s="13"/>
      <c r="H854" t="s">
        <v>159</v>
      </c>
      <c r="I854" s="192"/>
      <c r="J854" s="192"/>
      <c r="K854" s="13" t="s">
        <v>144</v>
      </c>
      <c r="L854" s="13" t="s">
        <v>167</v>
      </c>
      <c r="M854" s="198" t="s">
        <v>165</v>
      </c>
      <c r="N854" s="3"/>
      <c r="O854" s="3"/>
      <c r="P854" s="3"/>
      <c r="Q854" s="192">
        <v>32395566</v>
      </c>
      <c r="R854" s="192">
        <v>5696334</v>
      </c>
      <c r="S854" s="193">
        <v>45658</v>
      </c>
    </row>
    <row r="855" spans="1:19" x14ac:dyDescent="0.2">
      <c r="A855" s="194">
        <v>2500001</v>
      </c>
      <c r="B855" s="199">
        <v>10</v>
      </c>
      <c r="C855" s="196" t="s">
        <v>73</v>
      </c>
      <c r="D855" s="196" t="s">
        <v>79</v>
      </c>
      <c r="E855" s="194">
        <v>2</v>
      </c>
      <c r="F855" s="196"/>
      <c r="G855" s="196" t="s">
        <v>99</v>
      </c>
      <c r="H855" s="195" t="s">
        <v>159</v>
      </c>
      <c r="I855" s="194"/>
      <c r="J855" s="194"/>
      <c r="K855" s="196" t="s">
        <v>145</v>
      </c>
      <c r="L855" s="196" t="s">
        <v>167</v>
      </c>
      <c r="M855" s="198" t="s">
        <v>165</v>
      </c>
      <c r="N855" s="199">
        <v>2000</v>
      </c>
      <c r="O855" s="199"/>
      <c r="P855" s="199"/>
      <c r="Q855" s="194">
        <v>32399277</v>
      </c>
      <c r="R855" s="194">
        <v>5681896</v>
      </c>
      <c r="S855" s="197">
        <v>45658</v>
      </c>
    </row>
    <row r="856" spans="1:19" x14ac:dyDescent="0.2">
      <c r="A856" s="192">
        <v>2500002</v>
      </c>
      <c r="B856" s="3">
        <v>80</v>
      </c>
      <c r="C856" s="13" t="s">
        <v>73</v>
      </c>
      <c r="D856" s="13" t="s">
        <v>92</v>
      </c>
      <c r="E856" s="192">
        <v>2</v>
      </c>
      <c r="F856" s="13"/>
      <c r="G856" s="13" t="s">
        <v>108</v>
      </c>
      <c r="H856">
        <v>0.4</v>
      </c>
      <c r="I856" s="3"/>
      <c r="J856" s="3">
        <v>17</v>
      </c>
      <c r="K856" s="13" t="s">
        <v>145</v>
      </c>
      <c r="L856" s="13" t="s">
        <v>167</v>
      </c>
      <c r="M856" s="198" t="s">
        <v>165</v>
      </c>
      <c r="N856" s="3"/>
      <c r="O856" s="3"/>
      <c r="P856" s="3"/>
      <c r="Q856" s="192">
        <v>32398404</v>
      </c>
      <c r="R856" s="192">
        <v>5681743</v>
      </c>
      <c r="S856" s="193">
        <v>45658</v>
      </c>
    </row>
    <row r="857" spans="1:19" x14ac:dyDescent="0.2">
      <c r="A857" s="194">
        <v>2500003</v>
      </c>
      <c r="B857" s="199">
        <v>110</v>
      </c>
      <c r="C857" s="196" t="s">
        <v>73</v>
      </c>
      <c r="D857" s="196" t="s">
        <v>92</v>
      </c>
      <c r="E857" s="194">
        <v>1</v>
      </c>
      <c r="F857" s="196"/>
      <c r="G857" s="196" t="s">
        <v>99</v>
      </c>
      <c r="H857" s="195">
        <v>0.7</v>
      </c>
      <c r="I857" s="199">
        <v>25</v>
      </c>
      <c r="J857" s="194">
        <v>21</v>
      </c>
      <c r="K857" s="196" t="s">
        <v>145</v>
      </c>
      <c r="L857" s="196" t="s">
        <v>167</v>
      </c>
      <c r="M857" s="198" t="s">
        <v>165</v>
      </c>
      <c r="N857" s="199">
        <v>600</v>
      </c>
      <c r="O857" s="199"/>
      <c r="P857" s="199"/>
      <c r="Q857" s="194">
        <v>32398246</v>
      </c>
      <c r="R857" s="194">
        <v>5681671</v>
      </c>
      <c r="S857" s="197">
        <v>45658</v>
      </c>
    </row>
    <row r="858" spans="1:19" x14ac:dyDescent="0.2">
      <c r="A858" s="192">
        <v>2500004</v>
      </c>
      <c r="B858" s="3">
        <v>90</v>
      </c>
      <c r="C858" s="13" t="s">
        <v>73</v>
      </c>
      <c r="D858" s="13" t="s">
        <v>79</v>
      </c>
      <c r="E858" s="192">
        <v>2</v>
      </c>
      <c r="F858" s="13"/>
      <c r="G858" s="13" t="s">
        <v>99</v>
      </c>
      <c r="H858" t="s">
        <v>159</v>
      </c>
      <c r="I858" s="3"/>
      <c r="J858" s="3">
        <v>17</v>
      </c>
      <c r="K858" s="13" t="s">
        <v>145</v>
      </c>
      <c r="L858" s="13" t="s">
        <v>167</v>
      </c>
      <c r="M858" s="198" t="s">
        <v>165</v>
      </c>
      <c r="N858" s="3">
        <v>600</v>
      </c>
      <c r="O858" s="3"/>
      <c r="P858" s="3"/>
      <c r="Q858" s="192">
        <v>32398012</v>
      </c>
      <c r="R858" s="192">
        <v>5681630</v>
      </c>
      <c r="S858" s="193">
        <v>45658</v>
      </c>
    </row>
    <row r="859" spans="1:19" x14ac:dyDescent="0.2">
      <c r="A859" s="194">
        <v>2500005</v>
      </c>
      <c r="B859" s="199">
        <v>115</v>
      </c>
      <c r="C859" s="196" t="s">
        <v>73</v>
      </c>
      <c r="D859" s="196" t="s">
        <v>92</v>
      </c>
      <c r="E859" s="194">
        <v>1</v>
      </c>
      <c r="F859" s="196"/>
      <c r="G859" s="196" t="s">
        <v>99</v>
      </c>
      <c r="H859" s="195">
        <v>0.7</v>
      </c>
      <c r="I859" s="194">
        <v>20</v>
      </c>
      <c r="J859" s="194">
        <v>18</v>
      </c>
      <c r="K859" s="196" t="s">
        <v>145</v>
      </c>
      <c r="L859" s="196" t="s">
        <v>167</v>
      </c>
      <c r="M859" s="198" t="s">
        <v>165</v>
      </c>
      <c r="N859" s="199">
        <v>500</v>
      </c>
      <c r="O859" s="199"/>
      <c r="P859" s="199"/>
      <c r="Q859" s="194">
        <v>32397618</v>
      </c>
      <c r="R859" s="194">
        <v>5681625</v>
      </c>
      <c r="S859" s="197">
        <v>45658</v>
      </c>
    </row>
    <row r="860" spans="1:19" x14ac:dyDescent="0.2">
      <c r="A860" s="192">
        <v>2500006</v>
      </c>
      <c r="B860" s="3">
        <v>115</v>
      </c>
      <c r="C860" s="13" t="s">
        <v>73</v>
      </c>
      <c r="D860" s="13" t="s">
        <v>92</v>
      </c>
      <c r="E860" s="192">
        <v>1</v>
      </c>
      <c r="F860" s="13"/>
      <c r="G860" s="13" t="s">
        <v>107</v>
      </c>
      <c r="H860">
        <v>0.6</v>
      </c>
      <c r="I860" s="3">
        <v>20</v>
      </c>
      <c r="J860" s="192">
        <v>20</v>
      </c>
      <c r="K860" s="13" t="s">
        <v>145</v>
      </c>
      <c r="L860" s="13" t="s">
        <v>167</v>
      </c>
      <c r="M860" s="198" t="s">
        <v>165</v>
      </c>
      <c r="N860" s="3">
        <v>500</v>
      </c>
      <c r="O860" s="3"/>
      <c r="P860" s="3"/>
      <c r="Q860" s="192">
        <v>32397642</v>
      </c>
      <c r="R860" s="192">
        <v>5681189</v>
      </c>
      <c r="S860" s="193">
        <v>45658</v>
      </c>
    </row>
    <row r="861" spans="1:19" x14ac:dyDescent="0.2">
      <c r="A861" s="194">
        <v>2500007</v>
      </c>
      <c r="B861" s="199">
        <v>125</v>
      </c>
      <c r="C861" s="196" t="s">
        <v>73</v>
      </c>
      <c r="D861" s="196" t="s">
        <v>92</v>
      </c>
      <c r="E861" s="194">
        <v>1</v>
      </c>
      <c r="F861" s="196"/>
      <c r="G861" s="196" t="s">
        <v>99</v>
      </c>
      <c r="H861" s="195">
        <v>0.5</v>
      </c>
      <c r="I861" s="194">
        <v>25</v>
      </c>
      <c r="J861" s="194">
        <v>19</v>
      </c>
      <c r="K861" s="196" t="s">
        <v>145</v>
      </c>
      <c r="L861" s="196" t="s">
        <v>167</v>
      </c>
      <c r="M861" s="198" t="s">
        <v>165</v>
      </c>
      <c r="N861" s="199">
        <v>600</v>
      </c>
      <c r="O861" s="199"/>
      <c r="P861" s="199"/>
      <c r="Q861" s="194">
        <v>32397462</v>
      </c>
      <c r="R861" s="194">
        <v>5681468</v>
      </c>
      <c r="S861" s="197">
        <v>45658</v>
      </c>
    </row>
    <row r="862" spans="1:19" x14ac:dyDescent="0.2">
      <c r="A862" s="192">
        <v>2500008</v>
      </c>
      <c r="B862" s="3">
        <v>105</v>
      </c>
      <c r="C862" s="13" t="s">
        <v>73</v>
      </c>
      <c r="D862" s="13" t="s">
        <v>92</v>
      </c>
      <c r="E862" s="192">
        <v>1</v>
      </c>
      <c r="F862" s="13"/>
      <c r="G862" s="13" t="s">
        <v>99</v>
      </c>
      <c r="H862">
        <v>0.7</v>
      </c>
      <c r="I862" s="3">
        <v>20</v>
      </c>
      <c r="J862" s="192">
        <v>15</v>
      </c>
      <c r="K862" s="13" t="s">
        <v>145</v>
      </c>
      <c r="L862" s="13" t="s">
        <v>167</v>
      </c>
      <c r="M862" s="198" t="s">
        <v>165</v>
      </c>
      <c r="N862" s="3">
        <v>500</v>
      </c>
      <c r="O862" s="3"/>
      <c r="P862" s="3"/>
      <c r="Q862" s="192">
        <v>32397547</v>
      </c>
      <c r="R862" s="192">
        <v>5681854</v>
      </c>
      <c r="S862" s="193">
        <v>45658</v>
      </c>
    </row>
    <row r="863" spans="1:19" x14ac:dyDescent="0.2">
      <c r="A863" s="194">
        <v>2500009</v>
      </c>
      <c r="B863" s="199">
        <v>55</v>
      </c>
      <c r="C863" s="196" t="s">
        <v>73</v>
      </c>
      <c r="D863" s="196" t="s">
        <v>92</v>
      </c>
      <c r="E863" s="194">
        <v>1</v>
      </c>
      <c r="F863" s="196"/>
      <c r="G863" s="196" t="s">
        <v>100</v>
      </c>
      <c r="H863" s="195">
        <v>0.6</v>
      </c>
      <c r="I863" s="199">
        <v>25</v>
      </c>
      <c r="J863" s="199">
        <v>16</v>
      </c>
      <c r="K863" s="196" t="s">
        <v>145</v>
      </c>
      <c r="L863" s="196" t="s">
        <v>167</v>
      </c>
      <c r="M863" s="198" t="s">
        <v>165</v>
      </c>
      <c r="N863" s="199">
        <v>600</v>
      </c>
      <c r="O863" s="199"/>
      <c r="P863" s="199"/>
      <c r="Q863" s="194">
        <v>32396808</v>
      </c>
      <c r="R863" s="194">
        <v>5680602</v>
      </c>
      <c r="S863" s="197">
        <v>45658</v>
      </c>
    </row>
    <row r="864" spans="1:19" x14ac:dyDescent="0.2">
      <c r="A864" s="192">
        <v>2500010</v>
      </c>
      <c r="B864" s="3">
        <v>20</v>
      </c>
      <c r="C864" s="13" t="s">
        <v>73</v>
      </c>
      <c r="D864" s="13" t="s">
        <v>79</v>
      </c>
      <c r="E864" s="192">
        <v>2</v>
      </c>
      <c r="F864" s="13"/>
      <c r="G864" s="13" t="s">
        <v>100</v>
      </c>
      <c r="H864" t="s">
        <v>159</v>
      </c>
      <c r="I864" s="192"/>
      <c r="J864" s="192"/>
      <c r="K864" s="13" t="s">
        <v>145</v>
      </c>
      <c r="L864" s="13" t="s">
        <v>167</v>
      </c>
      <c r="M864" s="198" t="s">
        <v>165</v>
      </c>
      <c r="N864" s="3">
        <v>2000</v>
      </c>
      <c r="O864" s="3"/>
      <c r="P864" s="3"/>
      <c r="Q864" s="192">
        <v>32396873</v>
      </c>
      <c r="R864" s="192">
        <v>5680949</v>
      </c>
      <c r="S864" s="193">
        <v>45658</v>
      </c>
    </row>
    <row r="865" spans="1:19" x14ac:dyDescent="0.2">
      <c r="A865" s="194">
        <v>2500011</v>
      </c>
      <c r="B865" s="199">
        <v>110</v>
      </c>
      <c r="C865" s="196" t="s">
        <v>73</v>
      </c>
      <c r="D865" s="196" t="s">
        <v>79</v>
      </c>
      <c r="E865" s="194">
        <v>2</v>
      </c>
      <c r="F865" s="196"/>
      <c r="G865" s="196" t="s">
        <v>99</v>
      </c>
      <c r="H865" s="195">
        <v>0.6</v>
      </c>
      <c r="I865" s="199"/>
      <c r="J865" s="199">
        <v>12</v>
      </c>
      <c r="K865" s="196" t="s">
        <v>145</v>
      </c>
      <c r="L865" s="196" t="s">
        <v>167</v>
      </c>
      <c r="M865" s="198" t="s">
        <v>165</v>
      </c>
      <c r="N865" s="199"/>
      <c r="O865" s="199"/>
      <c r="P865" s="199"/>
      <c r="Q865" s="194">
        <v>32397352</v>
      </c>
      <c r="R865" s="194">
        <v>5681822</v>
      </c>
      <c r="S865" s="197">
        <v>45658</v>
      </c>
    </row>
    <row r="866" spans="1:19" x14ac:dyDescent="0.2">
      <c r="A866" s="192">
        <v>2500012</v>
      </c>
      <c r="B866" s="3">
        <v>30</v>
      </c>
      <c r="C866" s="13" t="s">
        <v>73</v>
      </c>
      <c r="D866" s="13" t="s">
        <v>96</v>
      </c>
      <c r="E866" s="192">
        <v>3</v>
      </c>
      <c r="F866" s="13"/>
      <c r="H866" t="s">
        <v>159</v>
      </c>
      <c r="I866" s="192"/>
      <c r="J866" s="192"/>
      <c r="K866" s="13" t="s">
        <v>145</v>
      </c>
      <c r="L866" s="13" t="s">
        <v>167</v>
      </c>
      <c r="M866" s="198" t="s">
        <v>165</v>
      </c>
      <c r="N866" s="3">
        <v>2000</v>
      </c>
      <c r="O866" s="3"/>
      <c r="P866" s="3"/>
      <c r="Q866" s="192">
        <v>32397367</v>
      </c>
      <c r="R866" s="192">
        <v>5682020</v>
      </c>
      <c r="S866" s="193">
        <v>45658</v>
      </c>
    </row>
    <row r="867" spans="1:19" x14ac:dyDescent="0.2">
      <c r="A867" s="194">
        <v>2500013</v>
      </c>
      <c r="B867" s="199">
        <v>130</v>
      </c>
      <c r="C867" s="196" t="s">
        <v>73</v>
      </c>
      <c r="D867" s="196" t="s">
        <v>92</v>
      </c>
      <c r="E867" s="194">
        <v>1</v>
      </c>
      <c r="F867" s="196"/>
      <c r="G867" s="196" t="s">
        <v>107</v>
      </c>
      <c r="H867" s="195">
        <v>0.4</v>
      </c>
      <c r="I867" s="199">
        <v>25</v>
      </c>
      <c r="J867" s="194">
        <v>20</v>
      </c>
      <c r="K867" s="196" t="s">
        <v>145</v>
      </c>
      <c r="L867" s="196" t="s">
        <v>167</v>
      </c>
      <c r="M867" s="198" t="s">
        <v>165</v>
      </c>
      <c r="N867" s="199">
        <v>600</v>
      </c>
      <c r="O867" s="199"/>
      <c r="P867" s="199"/>
      <c r="Q867" s="194">
        <v>32397237</v>
      </c>
      <c r="R867" s="194">
        <v>5682097</v>
      </c>
      <c r="S867" s="197">
        <v>45658</v>
      </c>
    </row>
    <row r="868" spans="1:19" x14ac:dyDescent="0.2">
      <c r="A868" s="192">
        <v>2500014</v>
      </c>
      <c r="B868" s="3">
        <v>115</v>
      </c>
      <c r="C868" s="13" t="s">
        <v>73</v>
      </c>
      <c r="D868" s="13" t="s">
        <v>92</v>
      </c>
      <c r="E868" s="192">
        <v>2</v>
      </c>
      <c r="F868" s="13"/>
      <c r="G868" s="13" t="s">
        <v>82</v>
      </c>
      <c r="H868">
        <v>1.1000000000000001</v>
      </c>
      <c r="I868" s="192"/>
      <c r="J868" s="192">
        <v>18</v>
      </c>
      <c r="K868" s="13" t="s">
        <v>145</v>
      </c>
      <c r="L868" s="13" t="s">
        <v>167</v>
      </c>
      <c r="M868" s="198" t="s">
        <v>165</v>
      </c>
      <c r="N868" s="3"/>
      <c r="O868" s="3"/>
      <c r="P868" s="3"/>
      <c r="Q868" s="192">
        <v>32397259</v>
      </c>
      <c r="R868" s="192">
        <v>5682140</v>
      </c>
      <c r="S868" s="193">
        <v>45658</v>
      </c>
    </row>
    <row r="869" spans="1:19" x14ac:dyDescent="0.2">
      <c r="A869" s="194">
        <v>2500015</v>
      </c>
      <c r="B869" s="199">
        <v>155</v>
      </c>
      <c r="C869" s="196" t="s">
        <v>73</v>
      </c>
      <c r="D869" s="196" t="s">
        <v>92</v>
      </c>
      <c r="E869" s="194">
        <v>1</v>
      </c>
      <c r="F869" s="196"/>
      <c r="G869" s="196" t="s">
        <v>100</v>
      </c>
      <c r="H869" s="195">
        <v>0.7</v>
      </c>
      <c r="I869" s="194">
        <v>25</v>
      </c>
      <c r="J869" s="194">
        <v>18</v>
      </c>
      <c r="K869" s="196" t="s">
        <v>145</v>
      </c>
      <c r="L869" s="196" t="s">
        <v>167</v>
      </c>
      <c r="M869" s="198" t="s">
        <v>165</v>
      </c>
      <c r="N869" s="199">
        <v>300</v>
      </c>
      <c r="O869" s="199"/>
      <c r="P869" s="199"/>
      <c r="Q869" s="194">
        <v>32397301</v>
      </c>
      <c r="R869" s="194">
        <v>5682197</v>
      </c>
      <c r="S869" s="197">
        <v>45658</v>
      </c>
    </row>
    <row r="870" spans="1:19" x14ac:dyDescent="0.2">
      <c r="A870" s="192">
        <v>2500016</v>
      </c>
      <c r="B870" s="3">
        <v>95</v>
      </c>
      <c r="C870" s="13" t="s">
        <v>73</v>
      </c>
      <c r="D870" s="13" t="s">
        <v>79</v>
      </c>
      <c r="E870" s="192">
        <v>1</v>
      </c>
      <c r="F870" s="13"/>
      <c r="G870" s="13" t="s">
        <v>99</v>
      </c>
      <c r="H870" t="s">
        <v>159</v>
      </c>
      <c r="I870" s="3"/>
      <c r="J870" s="3">
        <v>19</v>
      </c>
      <c r="K870" s="13" t="s">
        <v>145</v>
      </c>
      <c r="L870" s="13" t="s">
        <v>167</v>
      </c>
      <c r="M870" s="198" t="s">
        <v>165</v>
      </c>
      <c r="N870" s="3">
        <v>600</v>
      </c>
      <c r="O870" s="3"/>
      <c r="P870" s="3"/>
      <c r="Q870" s="192">
        <v>32397354</v>
      </c>
      <c r="R870" s="192">
        <v>5682371</v>
      </c>
      <c r="S870" s="193">
        <v>45658</v>
      </c>
    </row>
    <row r="871" spans="1:19" x14ac:dyDescent="0.2">
      <c r="A871" s="194">
        <v>2500017</v>
      </c>
      <c r="B871" s="199">
        <v>45</v>
      </c>
      <c r="C871" s="196" t="s">
        <v>73</v>
      </c>
      <c r="D871" s="196" t="s">
        <v>96</v>
      </c>
      <c r="E871" s="194">
        <v>3</v>
      </c>
      <c r="F871" s="196"/>
      <c r="G871" s="196"/>
      <c r="H871" s="195" t="s">
        <v>159</v>
      </c>
      <c r="I871" s="194"/>
      <c r="J871" s="194"/>
      <c r="K871" s="196" t="s">
        <v>145</v>
      </c>
      <c r="L871" s="196" t="s">
        <v>167</v>
      </c>
      <c r="M871" s="198" t="s">
        <v>165</v>
      </c>
      <c r="N871" s="199">
        <v>2000</v>
      </c>
      <c r="O871" s="199"/>
      <c r="P871" s="199"/>
      <c r="Q871" s="194">
        <v>32396723</v>
      </c>
      <c r="R871" s="194">
        <v>5682834</v>
      </c>
      <c r="S871" s="197">
        <v>45658</v>
      </c>
    </row>
    <row r="872" spans="1:19" x14ac:dyDescent="0.2">
      <c r="A872" s="192">
        <v>2500018</v>
      </c>
      <c r="B872" s="3">
        <v>115</v>
      </c>
      <c r="C872" s="13" t="s">
        <v>73</v>
      </c>
      <c r="D872" s="13" t="s">
        <v>92</v>
      </c>
      <c r="E872" s="192">
        <v>1</v>
      </c>
      <c r="F872" s="13"/>
      <c r="G872" s="13" t="s">
        <v>99</v>
      </c>
      <c r="H872">
        <v>0.4</v>
      </c>
      <c r="I872" s="192">
        <v>25</v>
      </c>
      <c r="J872" s="192">
        <v>17</v>
      </c>
      <c r="K872" s="13" t="s">
        <v>145</v>
      </c>
      <c r="L872" s="13" t="s">
        <v>167</v>
      </c>
      <c r="M872" s="198" t="s">
        <v>165</v>
      </c>
      <c r="N872" s="3">
        <v>600</v>
      </c>
      <c r="O872" s="3"/>
      <c r="P872" s="3"/>
      <c r="Q872" s="192">
        <v>32396682</v>
      </c>
      <c r="R872" s="192">
        <v>5682677</v>
      </c>
      <c r="S872" s="193">
        <v>45658</v>
      </c>
    </row>
    <row r="873" spans="1:19" x14ac:dyDescent="0.2">
      <c r="A873" s="194">
        <v>2500019</v>
      </c>
      <c r="B873" s="199">
        <v>35</v>
      </c>
      <c r="C873" s="196" t="s">
        <v>73</v>
      </c>
      <c r="D873" s="196" t="s">
        <v>96</v>
      </c>
      <c r="E873" s="194">
        <v>3</v>
      </c>
      <c r="F873" s="196"/>
      <c r="G873" s="196"/>
      <c r="H873" s="195" t="s">
        <v>159</v>
      </c>
      <c r="I873" s="199"/>
      <c r="J873" s="199"/>
      <c r="K873" s="196" t="s">
        <v>145</v>
      </c>
      <c r="L873" s="196" t="s">
        <v>167</v>
      </c>
      <c r="M873" s="198" t="s">
        <v>165</v>
      </c>
      <c r="N873" s="199">
        <v>2000</v>
      </c>
      <c r="O873" s="199"/>
      <c r="P873" s="199"/>
      <c r="Q873" s="194">
        <v>32396497</v>
      </c>
      <c r="R873" s="194">
        <v>5682679</v>
      </c>
      <c r="S873" s="197">
        <v>45658</v>
      </c>
    </row>
    <row r="874" spans="1:19" x14ac:dyDescent="0.2">
      <c r="A874" s="192">
        <v>2500020</v>
      </c>
      <c r="B874" s="3">
        <v>155</v>
      </c>
      <c r="C874" s="13" t="s">
        <v>73</v>
      </c>
      <c r="D874" s="13" t="s">
        <v>92</v>
      </c>
      <c r="E874" s="192">
        <v>1</v>
      </c>
      <c r="F874" s="13"/>
      <c r="G874" s="13" t="s">
        <v>99</v>
      </c>
      <c r="H874">
        <v>0.6</v>
      </c>
      <c r="I874" s="3">
        <v>20</v>
      </c>
      <c r="J874" s="192">
        <v>13</v>
      </c>
      <c r="K874" s="13" t="s">
        <v>145</v>
      </c>
      <c r="L874" s="13" t="s">
        <v>167</v>
      </c>
      <c r="M874" s="198" t="s">
        <v>165</v>
      </c>
      <c r="N874" s="3">
        <v>200</v>
      </c>
      <c r="O874" s="3"/>
      <c r="P874" s="3"/>
      <c r="Q874" s="192">
        <v>32396599</v>
      </c>
      <c r="R874" s="192">
        <v>5682755</v>
      </c>
      <c r="S874" s="193">
        <v>45658</v>
      </c>
    </row>
    <row r="875" spans="1:19" x14ac:dyDescent="0.2">
      <c r="A875" s="194">
        <v>2500021</v>
      </c>
      <c r="B875" s="199">
        <v>105</v>
      </c>
      <c r="C875" s="196" t="s">
        <v>73</v>
      </c>
      <c r="D875" s="196" t="s">
        <v>79</v>
      </c>
      <c r="E875" s="194">
        <v>2</v>
      </c>
      <c r="F875" s="196"/>
      <c r="G875" s="196" t="s">
        <v>84</v>
      </c>
      <c r="H875" s="195">
        <v>0.5</v>
      </c>
      <c r="I875" s="194"/>
      <c r="J875" s="194">
        <v>15</v>
      </c>
      <c r="K875" s="196" t="s">
        <v>145</v>
      </c>
      <c r="L875" s="196" t="s">
        <v>167</v>
      </c>
      <c r="M875" s="198" t="s">
        <v>165</v>
      </c>
      <c r="N875" s="199"/>
      <c r="O875" s="199"/>
      <c r="P875" s="199"/>
      <c r="Q875" s="194">
        <v>32396855</v>
      </c>
      <c r="R875" s="194">
        <v>5683127</v>
      </c>
      <c r="S875" s="197">
        <v>45658</v>
      </c>
    </row>
    <row r="876" spans="1:19" x14ac:dyDescent="0.2">
      <c r="A876" s="192">
        <v>2500022</v>
      </c>
      <c r="B876" s="3">
        <v>115</v>
      </c>
      <c r="C876" s="13" t="s">
        <v>73</v>
      </c>
      <c r="D876" s="13" t="s">
        <v>92</v>
      </c>
      <c r="E876" s="192">
        <v>1</v>
      </c>
      <c r="F876" s="13"/>
      <c r="G876" s="13" t="s">
        <v>99</v>
      </c>
      <c r="H876">
        <v>0.6</v>
      </c>
      <c r="I876" s="3">
        <v>25</v>
      </c>
      <c r="J876" s="192">
        <v>20</v>
      </c>
      <c r="K876" s="13" t="s">
        <v>145</v>
      </c>
      <c r="L876" s="13" t="s">
        <v>167</v>
      </c>
      <c r="M876" s="198" t="s">
        <v>165</v>
      </c>
      <c r="N876" s="3">
        <v>500</v>
      </c>
      <c r="O876" s="3"/>
      <c r="P876" s="3"/>
      <c r="Q876" s="192">
        <v>32396959</v>
      </c>
      <c r="R876" s="192">
        <v>5683151</v>
      </c>
      <c r="S876" s="193">
        <v>45658</v>
      </c>
    </row>
    <row r="877" spans="1:19" x14ac:dyDescent="0.2">
      <c r="A877" s="194">
        <v>2500023</v>
      </c>
      <c r="B877" s="199">
        <v>105</v>
      </c>
      <c r="C877" s="196" t="s">
        <v>73</v>
      </c>
      <c r="D877" s="196" t="s">
        <v>92</v>
      </c>
      <c r="E877" s="194">
        <v>1</v>
      </c>
      <c r="F877" s="196"/>
      <c r="G877" s="196" t="s">
        <v>99</v>
      </c>
      <c r="H877" s="195">
        <v>0.5</v>
      </c>
      <c r="I877" s="194">
        <v>25</v>
      </c>
      <c r="J877" s="194">
        <v>17</v>
      </c>
      <c r="K877" s="196" t="s">
        <v>145</v>
      </c>
      <c r="L877" s="196" t="s">
        <v>167</v>
      </c>
      <c r="M877" s="198" t="s">
        <v>165</v>
      </c>
      <c r="N877" s="199">
        <v>600</v>
      </c>
      <c r="O877" s="199"/>
      <c r="P877" s="199"/>
      <c r="Q877" s="194">
        <v>32397226</v>
      </c>
      <c r="R877" s="194">
        <v>5683264</v>
      </c>
      <c r="S877" s="197">
        <v>45658</v>
      </c>
    </row>
    <row r="878" spans="1:19" x14ac:dyDescent="0.2">
      <c r="A878" s="192">
        <v>2500024</v>
      </c>
      <c r="B878" s="3">
        <v>25</v>
      </c>
      <c r="C878" s="13" t="s">
        <v>73</v>
      </c>
      <c r="D878" s="13" t="s">
        <v>96</v>
      </c>
      <c r="E878" s="192">
        <v>3</v>
      </c>
      <c r="F878" s="13"/>
      <c r="H878" t="s">
        <v>159</v>
      </c>
      <c r="I878" s="3"/>
      <c r="J878" s="192"/>
      <c r="K878" s="13" t="s">
        <v>145</v>
      </c>
      <c r="L878" s="13" t="s">
        <v>167</v>
      </c>
      <c r="M878" s="198" t="s">
        <v>165</v>
      </c>
      <c r="N878" s="3">
        <v>5000</v>
      </c>
      <c r="O878" s="3"/>
      <c r="P878" s="3"/>
      <c r="Q878" s="192">
        <v>32397064</v>
      </c>
      <c r="R878" s="192">
        <v>5683531</v>
      </c>
      <c r="S878" s="193">
        <v>45658</v>
      </c>
    </row>
    <row r="879" spans="1:19" x14ac:dyDescent="0.2">
      <c r="A879" s="194">
        <v>2500025</v>
      </c>
      <c r="B879" s="199">
        <v>150</v>
      </c>
      <c r="C879" s="196" t="s">
        <v>73</v>
      </c>
      <c r="D879" s="196" t="s">
        <v>92</v>
      </c>
      <c r="E879" s="194">
        <v>1</v>
      </c>
      <c r="F879" s="196"/>
      <c r="G879" s="196" t="s">
        <v>107</v>
      </c>
      <c r="H879" s="195">
        <v>0.4</v>
      </c>
      <c r="I879" s="199">
        <v>30</v>
      </c>
      <c r="J879" s="194">
        <v>22</v>
      </c>
      <c r="K879" s="196" t="s">
        <v>145</v>
      </c>
      <c r="L879" s="196" t="s">
        <v>167</v>
      </c>
      <c r="M879" s="198" t="s">
        <v>165</v>
      </c>
      <c r="N879" s="199">
        <v>700</v>
      </c>
      <c r="O879" s="199"/>
      <c r="P879" s="199"/>
      <c r="Q879" s="194">
        <v>32397092</v>
      </c>
      <c r="R879" s="194">
        <v>5683725</v>
      </c>
      <c r="S879" s="197">
        <v>45658</v>
      </c>
    </row>
    <row r="880" spans="1:19" x14ac:dyDescent="0.2">
      <c r="A880" s="192">
        <v>2500026</v>
      </c>
      <c r="B880" s="3">
        <v>110</v>
      </c>
      <c r="C880" s="13" t="s">
        <v>73</v>
      </c>
      <c r="D880" s="13" t="s">
        <v>92</v>
      </c>
      <c r="E880" s="192">
        <v>1</v>
      </c>
      <c r="F880" s="13"/>
      <c r="G880" s="13" t="s">
        <v>107</v>
      </c>
      <c r="H880">
        <v>0.6</v>
      </c>
      <c r="I880" s="3">
        <v>25</v>
      </c>
      <c r="J880" s="192">
        <v>19</v>
      </c>
      <c r="K880" s="13" t="s">
        <v>145</v>
      </c>
      <c r="L880" s="13" t="s">
        <v>167</v>
      </c>
      <c r="M880" s="198" t="s">
        <v>165</v>
      </c>
      <c r="N880" s="3">
        <v>400</v>
      </c>
      <c r="O880" s="3"/>
      <c r="P880" s="3"/>
      <c r="Q880" s="192">
        <v>32397472</v>
      </c>
      <c r="R880" s="192">
        <v>5683495</v>
      </c>
      <c r="S880" s="193">
        <v>45658</v>
      </c>
    </row>
    <row r="881" spans="1:19" x14ac:dyDescent="0.2">
      <c r="A881" s="194">
        <v>2500027</v>
      </c>
      <c r="B881" s="199">
        <v>35</v>
      </c>
      <c r="C881" s="196" t="s">
        <v>73</v>
      </c>
      <c r="D881" s="196" t="s">
        <v>96</v>
      </c>
      <c r="E881" s="194">
        <v>3</v>
      </c>
      <c r="F881" s="196"/>
      <c r="G881" s="196"/>
      <c r="H881" s="195" t="s">
        <v>159</v>
      </c>
      <c r="I881" s="194"/>
      <c r="J881" s="194"/>
      <c r="K881" s="196" t="s">
        <v>145</v>
      </c>
      <c r="L881" s="196" t="s">
        <v>167</v>
      </c>
      <c r="M881" s="198" t="s">
        <v>165</v>
      </c>
      <c r="N881" s="199">
        <v>10000</v>
      </c>
      <c r="O881" s="199"/>
      <c r="P881" s="199"/>
      <c r="Q881" s="194">
        <v>32397308</v>
      </c>
      <c r="R881" s="194">
        <v>5684135</v>
      </c>
      <c r="S881" s="197">
        <v>45658</v>
      </c>
    </row>
    <row r="882" spans="1:19" x14ac:dyDescent="0.2">
      <c r="A882" s="192">
        <v>2500028</v>
      </c>
      <c r="B882" s="3">
        <v>100</v>
      </c>
      <c r="C882" s="13" t="s">
        <v>73</v>
      </c>
      <c r="D882" s="13" t="s">
        <v>79</v>
      </c>
      <c r="E882" s="192">
        <v>2</v>
      </c>
      <c r="F882" s="13"/>
      <c r="G882" s="13" t="s">
        <v>102</v>
      </c>
      <c r="H882" t="s">
        <v>159</v>
      </c>
      <c r="I882" s="192"/>
      <c r="J882" s="192">
        <v>19</v>
      </c>
      <c r="K882" s="13" t="s">
        <v>145</v>
      </c>
      <c r="L882" s="13" t="s">
        <v>167</v>
      </c>
      <c r="M882" s="198" t="s">
        <v>165</v>
      </c>
      <c r="N882" s="3">
        <v>800</v>
      </c>
      <c r="O882" s="3"/>
      <c r="P882" s="3"/>
      <c r="Q882" s="192">
        <v>32397336</v>
      </c>
      <c r="R882" s="192">
        <v>5684634</v>
      </c>
      <c r="S882" s="193">
        <v>45658</v>
      </c>
    </row>
    <row r="883" spans="1:19" x14ac:dyDescent="0.2">
      <c r="A883" s="194">
        <v>2500029</v>
      </c>
      <c r="B883" s="199">
        <v>185</v>
      </c>
      <c r="C883" s="196" t="s">
        <v>73</v>
      </c>
      <c r="D883" s="196" t="s">
        <v>92</v>
      </c>
      <c r="E883" s="194">
        <v>1</v>
      </c>
      <c r="F883" s="196"/>
      <c r="G883" s="196" t="s">
        <v>107</v>
      </c>
      <c r="H883" s="195">
        <v>0.4</v>
      </c>
      <c r="I883" s="194">
        <v>25</v>
      </c>
      <c r="J883" s="194">
        <v>22</v>
      </c>
      <c r="K883" s="196" t="s">
        <v>145</v>
      </c>
      <c r="L883" s="196" t="s">
        <v>167</v>
      </c>
      <c r="M883" s="198" t="s">
        <v>165</v>
      </c>
      <c r="N883" s="199">
        <v>600</v>
      </c>
      <c r="O883" s="199"/>
      <c r="P883" s="199"/>
      <c r="Q883" s="194">
        <v>32397457</v>
      </c>
      <c r="R883" s="194">
        <v>5684445</v>
      </c>
      <c r="S883" s="197">
        <v>45658</v>
      </c>
    </row>
    <row r="884" spans="1:19" x14ac:dyDescent="0.2">
      <c r="A884" s="192">
        <v>2500030</v>
      </c>
      <c r="B884" s="3">
        <v>120</v>
      </c>
      <c r="C884" s="13" t="s">
        <v>73</v>
      </c>
      <c r="D884" s="13" t="s">
        <v>92</v>
      </c>
      <c r="E884" s="192">
        <v>2</v>
      </c>
      <c r="F884" s="13"/>
      <c r="G884" s="13" t="s">
        <v>84</v>
      </c>
      <c r="H884">
        <v>1</v>
      </c>
      <c r="I884" s="192"/>
      <c r="J884" s="192">
        <v>18</v>
      </c>
      <c r="K884" s="13" t="s">
        <v>145</v>
      </c>
      <c r="L884" s="13" t="s">
        <v>167</v>
      </c>
      <c r="M884" s="198" t="s">
        <v>165</v>
      </c>
      <c r="N884" s="3"/>
      <c r="O884" s="3"/>
      <c r="P884" s="3"/>
      <c r="Q884" s="192">
        <v>32397731</v>
      </c>
      <c r="R884" s="192">
        <v>5684518</v>
      </c>
      <c r="S884" s="193">
        <v>45658</v>
      </c>
    </row>
    <row r="885" spans="1:19" x14ac:dyDescent="0.2">
      <c r="A885" s="194">
        <v>2500031</v>
      </c>
      <c r="B885" s="199">
        <v>165</v>
      </c>
      <c r="C885" s="196" t="s">
        <v>73</v>
      </c>
      <c r="D885" s="196" t="s">
        <v>92</v>
      </c>
      <c r="E885" s="194">
        <v>1</v>
      </c>
      <c r="F885" s="196"/>
      <c r="G885" s="196" t="s">
        <v>99</v>
      </c>
      <c r="H885" s="195">
        <v>0.7</v>
      </c>
      <c r="I885" s="199">
        <v>20</v>
      </c>
      <c r="J885" s="194">
        <v>20</v>
      </c>
      <c r="K885" s="196" t="s">
        <v>145</v>
      </c>
      <c r="L885" s="196" t="s">
        <v>167</v>
      </c>
      <c r="M885" s="198" t="s">
        <v>165</v>
      </c>
      <c r="N885" s="199">
        <v>500</v>
      </c>
      <c r="O885" s="199"/>
      <c r="P885" s="199"/>
      <c r="Q885" s="194">
        <v>32397881</v>
      </c>
      <c r="R885" s="194">
        <v>5684444</v>
      </c>
      <c r="S885" s="197">
        <v>45658</v>
      </c>
    </row>
    <row r="886" spans="1:19" x14ac:dyDescent="0.2">
      <c r="A886" s="192">
        <v>2500032</v>
      </c>
      <c r="B886" s="3">
        <v>150</v>
      </c>
      <c r="C886" s="13" t="s">
        <v>73</v>
      </c>
      <c r="D886" s="13" t="s">
        <v>79</v>
      </c>
      <c r="E886" s="192">
        <v>2</v>
      </c>
      <c r="F886" s="13"/>
      <c r="G886" s="13" t="s">
        <v>100</v>
      </c>
      <c r="H886">
        <v>2</v>
      </c>
      <c r="I886" s="3"/>
      <c r="J886" s="192">
        <v>18</v>
      </c>
      <c r="K886" s="13" t="s">
        <v>145</v>
      </c>
      <c r="L886" s="13" t="s">
        <v>167</v>
      </c>
      <c r="M886" s="198" t="s">
        <v>165</v>
      </c>
      <c r="N886" s="3"/>
      <c r="O886" s="3"/>
      <c r="P886" s="3"/>
      <c r="Q886" s="192">
        <v>32397577</v>
      </c>
      <c r="R886" s="192">
        <v>5684664</v>
      </c>
      <c r="S886" s="193">
        <v>45658</v>
      </c>
    </row>
    <row r="887" spans="1:19" x14ac:dyDescent="0.2">
      <c r="A887" s="194">
        <v>2500033</v>
      </c>
      <c r="B887" s="199">
        <v>75</v>
      </c>
      <c r="C887" s="196" t="s">
        <v>73</v>
      </c>
      <c r="D887" s="196" t="s">
        <v>79</v>
      </c>
      <c r="E887" s="194">
        <v>2</v>
      </c>
      <c r="F887" s="196"/>
      <c r="G887" s="196" t="s">
        <v>99</v>
      </c>
      <c r="H887" s="195" t="s">
        <v>159</v>
      </c>
      <c r="I887" s="194"/>
      <c r="J887" s="194">
        <v>16</v>
      </c>
      <c r="K887" s="196" t="s">
        <v>145</v>
      </c>
      <c r="L887" s="196" t="s">
        <v>167</v>
      </c>
      <c r="M887" s="198" t="s">
        <v>165</v>
      </c>
      <c r="N887" s="199">
        <v>600</v>
      </c>
      <c r="O887" s="199"/>
      <c r="P887" s="199"/>
      <c r="Q887" s="194">
        <v>32398018</v>
      </c>
      <c r="R887" s="194">
        <v>5684818</v>
      </c>
      <c r="S887" s="197">
        <v>45658</v>
      </c>
    </row>
    <row r="888" spans="1:19" x14ac:dyDescent="0.2">
      <c r="A888" s="192">
        <v>2500034</v>
      </c>
      <c r="B888" s="3">
        <v>130</v>
      </c>
      <c r="C888" s="13" t="s">
        <v>73</v>
      </c>
      <c r="D888" s="13" t="s">
        <v>79</v>
      </c>
      <c r="E888" s="192">
        <v>2</v>
      </c>
      <c r="F888" s="13"/>
      <c r="G888" s="13" t="s">
        <v>99</v>
      </c>
      <c r="H888">
        <v>0.7</v>
      </c>
      <c r="I888" s="3"/>
      <c r="J888" s="3">
        <v>19</v>
      </c>
      <c r="K888" s="13" t="s">
        <v>145</v>
      </c>
      <c r="L888" s="13" t="s">
        <v>167</v>
      </c>
      <c r="M888" s="198" t="s">
        <v>165</v>
      </c>
      <c r="N888" s="3"/>
      <c r="O888" s="3"/>
      <c r="P888" s="3"/>
      <c r="Q888" s="192">
        <v>32397632</v>
      </c>
      <c r="R888" s="192">
        <v>5684935</v>
      </c>
      <c r="S888" s="193">
        <v>45658</v>
      </c>
    </row>
    <row r="889" spans="1:19" x14ac:dyDescent="0.2">
      <c r="A889" s="194">
        <v>2500035</v>
      </c>
      <c r="B889" s="199">
        <v>155</v>
      </c>
      <c r="C889" s="196" t="s">
        <v>73</v>
      </c>
      <c r="D889" s="196" t="s">
        <v>92</v>
      </c>
      <c r="E889" s="194">
        <v>1</v>
      </c>
      <c r="F889" s="196"/>
      <c r="G889" s="196" t="s">
        <v>99</v>
      </c>
      <c r="H889" s="195">
        <v>0.6</v>
      </c>
      <c r="I889" s="199">
        <v>25</v>
      </c>
      <c r="J889" s="199">
        <v>22</v>
      </c>
      <c r="K889" s="196" t="s">
        <v>145</v>
      </c>
      <c r="L889" s="196" t="s">
        <v>167</v>
      </c>
      <c r="M889" s="198" t="s">
        <v>165</v>
      </c>
      <c r="N889" s="199">
        <v>600</v>
      </c>
      <c r="O889" s="199"/>
      <c r="P889" s="199"/>
      <c r="Q889" s="194">
        <v>32397414</v>
      </c>
      <c r="R889" s="194">
        <v>5685089</v>
      </c>
      <c r="S889" s="197">
        <v>45658</v>
      </c>
    </row>
    <row r="890" spans="1:19" x14ac:dyDescent="0.2">
      <c r="A890" s="192">
        <v>2500036</v>
      </c>
      <c r="B890" s="3">
        <v>165</v>
      </c>
      <c r="C890" s="13" t="s">
        <v>73</v>
      </c>
      <c r="D890" s="13" t="s">
        <v>92</v>
      </c>
      <c r="E890" s="192">
        <v>1</v>
      </c>
      <c r="F890" s="13"/>
      <c r="G890" s="13" t="s">
        <v>99</v>
      </c>
      <c r="H890">
        <v>0.5</v>
      </c>
      <c r="I890" s="192">
        <v>25</v>
      </c>
      <c r="J890" s="192">
        <v>24</v>
      </c>
      <c r="K890" s="13" t="s">
        <v>145</v>
      </c>
      <c r="L890" s="13" t="s">
        <v>167</v>
      </c>
      <c r="M890" s="198" t="s">
        <v>165</v>
      </c>
      <c r="N890" s="3">
        <v>1000</v>
      </c>
      <c r="O890" s="3"/>
      <c r="P890" s="3"/>
      <c r="Q890" s="192">
        <v>32397243</v>
      </c>
      <c r="R890" s="192">
        <v>5684848</v>
      </c>
      <c r="S890" s="193">
        <v>45658</v>
      </c>
    </row>
    <row r="891" spans="1:19" x14ac:dyDescent="0.2">
      <c r="A891" s="194">
        <v>2500037</v>
      </c>
      <c r="B891" s="199">
        <v>200</v>
      </c>
      <c r="C891" s="196" t="s">
        <v>73</v>
      </c>
      <c r="D891" s="196" t="s">
        <v>92</v>
      </c>
      <c r="E891" s="194">
        <v>1</v>
      </c>
      <c r="F891" s="196"/>
      <c r="G891" s="196" t="s">
        <v>107</v>
      </c>
      <c r="H891" s="195">
        <v>1</v>
      </c>
      <c r="I891" s="199">
        <v>30</v>
      </c>
      <c r="J891" s="194">
        <v>24</v>
      </c>
      <c r="K891" s="196" t="s">
        <v>145</v>
      </c>
      <c r="L891" s="196" t="s">
        <v>167</v>
      </c>
      <c r="M891" s="198" t="s">
        <v>165</v>
      </c>
      <c r="N891" s="199">
        <v>1000</v>
      </c>
      <c r="O891" s="199"/>
      <c r="P891" s="199"/>
      <c r="Q891" s="194">
        <v>32397070</v>
      </c>
      <c r="R891" s="194">
        <v>5684998</v>
      </c>
      <c r="S891" s="197">
        <v>45658</v>
      </c>
    </row>
    <row r="892" spans="1:19" x14ac:dyDescent="0.2">
      <c r="A892" s="192">
        <v>2500038</v>
      </c>
      <c r="B892" s="3">
        <v>255</v>
      </c>
      <c r="C892" s="13" t="s">
        <v>73</v>
      </c>
      <c r="D892" s="13" t="s">
        <v>92</v>
      </c>
      <c r="E892" s="192">
        <v>1</v>
      </c>
      <c r="F892" s="13"/>
      <c r="G892" s="13" t="s">
        <v>107</v>
      </c>
      <c r="H892">
        <v>0.6</v>
      </c>
      <c r="I892" s="3">
        <v>25</v>
      </c>
      <c r="J892" s="3">
        <v>21</v>
      </c>
      <c r="K892" s="13" t="s">
        <v>145</v>
      </c>
      <c r="L892" s="13" t="s">
        <v>167</v>
      </c>
      <c r="M892" s="198" t="s">
        <v>165</v>
      </c>
      <c r="N892" s="3">
        <v>400</v>
      </c>
      <c r="O892" s="3"/>
      <c r="P892" s="3"/>
      <c r="Q892" s="192">
        <v>32396950</v>
      </c>
      <c r="R892" s="192">
        <v>5685007</v>
      </c>
      <c r="S892" s="193">
        <v>45658</v>
      </c>
    </row>
    <row r="893" spans="1:19" x14ac:dyDescent="0.2">
      <c r="A893" s="194">
        <v>2500039</v>
      </c>
      <c r="B893" s="199">
        <v>140</v>
      </c>
      <c r="C893" s="196" t="s">
        <v>73</v>
      </c>
      <c r="D893" s="196" t="s">
        <v>92</v>
      </c>
      <c r="E893" s="194">
        <v>2</v>
      </c>
      <c r="F893" s="196"/>
      <c r="G893" s="196" t="s">
        <v>100</v>
      </c>
      <c r="H893" s="195">
        <v>0.7</v>
      </c>
      <c r="I893" s="194"/>
      <c r="J893" s="194">
        <v>21</v>
      </c>
      <c r="K893" s="196" t="s">
        <v>145</v>
      </c>
      <c r="L893" s="196" t="s">
        <v>167</v>
      </c>
      <c r="M893" s="198" t="s">
        <v>165</v>
      </c>
      <c r="N893" s="199"/>
      <c r="O893" s="199"/>
      <c r="P893" s="199"/>
      <c r="Q893" s="194">
        <v>32397083</v>
      </c>
      <c r="R893" s="194">
        <v>5685186</v>
      </c>
      <c r="S893" s="197">
        <v>45658</v>
      </c>
    </row>
    <row r="894" spans="1:19" x14ac:dyDescent="0.2">
      <c r="A894" s="192">
        <v>2500040</v>
      </c>
      <c r="B894" s="3">
        <v>95</v>
      </c>
      <c r="C894" s="13" t="s">
        <v>73</v>
      </c>
      <c r="D894" s="13" t="s">
        <v>92</v>
      </c>
      <c r="E894" s="192">
        <v>2</v>
      </c>
      <c r="F894" s="13"/>
      <c r="G894" s="13" t="s">
        <v>100</v>
      </c>
      <c r="H894">
        <v>0.7</v>
      </c>
      <c r="I894" s="3"/>
      <c r="J894" s="3">
        <v>17</v>
      </c>
      <c r="K894" s="13" t="s">
        <v>145</v>
      </c>
      <c r="L894" s="13" t="s">
        <v>167</v>
      </c>
      <c r="M894" s="198" t="s">
        <v>165</v>
      </c>
      <c r="N894" s="3"/>
      <c r="O894" s="3"/>
      <c r="P894" s="3"/>
      <c r="Q894" s="192">
        <v>32397309</v>
      </c>
      <c r="R894" s="192">
        <v>5685358</v>
      </c>
      <c r="S894" s="193">
        <v>45658</v>
      </c>
    </row>
    <row r="895" spans="1:19" x14ac:dyDescent="0.2">
      <c r="A895" s="194">
        <v>2500041</v>
      </c>
      <c r="B895" s="199">
        <v>155</v>
      </c>
      <c r="C895" s="196" t="s">
        <v>73</v>
      </c>
      <c r="D895" s="196" t="s">
        <v>92</v>
      </c>
      <c r="E895" s="194">
        <v>1</v>
      </c>
      <c r="F895" s="196"/>
      <c r="G895" s="196" t="s">
        <v>99</v>
      </c>
      <c r="H895" s="195">
        <v>0.5</v>
      </c>
      <c r="I895" s="199">
        <v>25</v>
      </c>
      <c r="J895" s="199">
        <v>22</v>
      </c>
      <c r="K895" s="196" t="s">
        <v>145</v>
      </c>
      <c r="L895" s="196" t="s">
        <v>167</v>
      </c>
      <c r="M895" s="198" t="s">
        <v>165</v>
      </c>
      <c r="N895" s="199">
        <v>600</v>
      </c>
      <c r="O895" s="199"/>
      <c r="P895" s="199"/>
      <c r="Q895" s="194">
        <v>32396804</v>
      </c>
      <c r="R895" s="194">
        <v>5681926</v>
      </c>
      <c r="S895" s="197">
        <v>45658</v>
      </c>
    </row>
    <row r="896" spans="1:19" x14ac:dyDescent="0.2">
      <c r="A896" s="192">
        <v>2500042</v>
      </c>
      <c r="B896" s="3">
        <v>20</v>
      </c>
      <c r="C896" s="13" t="s">
        <v>73</v>
      </c>
      <c r="D896" s="13" t="s">
        <v>96</v>
      </c>
      <c r="E896" s="192">
        <v>3</v>
      </c>
      <c r="F896" s="13"/>
      <c r="H896" t="s">
        <v>159</v>
      </c>
      <c r="I896" s="3"/>
      <c r="J896" s="3"/>
      <c r="K896" s="13" t="s">
        <v>145</v>
      </c>
      <c r="L896" s="13" t="s">
        <v>167</v>
      </c>
      <c r="M896" s="198" t="s">
        <v>165</v>
      </c>
      <c r="N896" s="3">
        <v>1500</v>
      </c>
      <c r="O896" s="3"/>
      <c r="P896" s="3"/>
      <c r="Q896" s="192">
        <v>32397503</v>
      </c>
      <c r="R896" s="192">
        <v>5685336</v>
      </c>
      <c r="S896" s="193">
        <v>45658</v>
      </c>
    </row>
    <row r="897" spans="1:19" x14ac:dyDescent="0.2">
      <c r="A897" s="194">
        <v>2500043</v>
      </c>
      <c r="B897" s="199">
        <v>40</v>
      </c>
      <c r="C897" s="196" t="s">
        <v>73</v>
      </c>
      <c r="D897" s="196" t="s">
        <v>96</v>
      </c>
      <c r="E897" s="194">
        <v>3</v>
      </c>
      <c r="F897" s="196"/>
      <c r="G897" s="196"/>
      <c r="H897" s="195" t="s">
        <v>159</v>
      </c>
      <c r="I897" s="199"/>
      <c r="J897" s="199"/>
      <c r="K897" s="196" t="s">
        <v>145</v>
      </c>
      <c r="L897" s="196" t="s">
        <v>167</v>
      </c>
      <c r="M897" s="198" t="s">
        <v>165</v>
      </c>
      <c r="N897" s="199">
        <v>5000</v>
      </c>
      <c r="O897" s="199"/>
      <c r="P897" s="199"/>
      <c r="Q897" s="194">
        <v>32397265</v>
      </c>
      <c r="R897" s="194">
        <v>5685625</v>
      </c>
      <c r="S897" s="197">
        <v>45658</v>
      </c>
    </row>
    <row r="898" spans="1:19" x14ac:dyDescent="0.2">
      <c r="A898" s="192">
        <v>2500044</v>
      </c>
      <c r="B898" s="3">
        <v>75</v>
      </c>
      <c r="C898" s="13" t="s">
        <v>73</v>
      </c>
      <c r="D898" s="13" t="s">
        <v>79</v>
      </c>
      <c r="E898" s="192">
        <v>2</v>
      </c>
      <c r="F898" s="13"/>
      <c r="G898" s="13" t="s">
        <v>99</v>
      </c>
      <c r="H898">
        <v>0.4</v>
      </c>
      <c r="I898" s="192">
        <v>25</v>
      </c>
      <c r="J898" s="192">
        <v>13</v>
      </c>
      <c r="K898" s="13" t="s">
        <v>145</v>
      </c>
      <c r="L898" s="13" t="s">
        <v>167</v>
      </c>
      <c r="M898" s="198" t="s">
        <v>165</v>
      </c>
      <c r="N898" s="3">
        <v>600</v>
      </c>
      <c r="O898" s="3"/>
      <c r="P898" s="3"/>
      <c r="Q898" s="192">
        <v>32397199</v>
      </c>
      <c r="R898" s="192">
        <v>5685846</v>
      </c>
      <c r="S898" s="193">
        <v>45658</v>
      </c>
    </row>
    <row r="899" spans="1:19" x14ac:dyDescent="0.2">
      <c r="A899" s="194">
        <v>2500045</v>
      </c>
      <c r="B899" s="199">
        <v>75</v>
      </c>
      <c r="C899" s="196" t="s">
        <v>73</v>
      </c>
      <c r="D899" s="196" t="s">
        <v>79</v>
      </c>
      <c r="E899" s="194">
        <v>2</v>
      </c>
      <c r="F899" s="196"/>
      <c r="G899" s="196" t="s">
        <v>84</v>
      </c>
      <c r="H899" s="195">
        <v>1.5</v>
      </c>
      <c r="I899" s="199"/>
      <c r="J899" s="194">
        <v>9</v>
      </c>
      <c r="K899" s="196" t="s">
        <v>145</v>
      </c>
      <c r="L899" s="196" t="s">
        <v>167</v>
      </c>
      <c r="M899" s="198" t="s">
        <v>165</v>
      </c>
      <c r="N899" s="199"/>
      <c r="O899" s="199"/>
      <c r="P899" s="199"/>
      <c r="Q899" s="194">
        <v>32396787</v>
      </c>
      <c r="R899" s="194">
        <v>5686320</v>
      </c>
      <c r="S899" s="197">
        <v>45658</v>
      </c>
    </row>
    <row r="900" spans="1:19" x14ac:dyDescent="0.2">
      <c r="A900" s="192">
        <v>2500046</v>
      </c>
      <c r="B900" s="3">
        <v>40</v>
      </c>
      <c r="C900" s="13" t="s">
        <v>73</v>
      </c>
      <c r="D900" s="13" t="s">
        <v>96</v>
      </c>
      <c r="E900" s="192">
        <v>3</v>
      </c>
      <c r="F900" s="13"/>
      <c r="H900" t="s">
        <v>159</v>
      </c>
      <c r="I900" s="192"/>
      <c r="J900" s="192"/>
      <c r="K900" s="13" t="s">
        <v>145</v>
      </c>
      <c r="L900" s="13" t="s">
        <v>167</v>
      </c>
      <c r="M900" s="198" t="s">
        <v>165</v>
      </c>
      <c r="N900" s="3">
        <v>50000</v>
      </c>
      <c r="O900" s="3"/>
      <c r="P900" s="3"/>
      <c r="Q900" s="192">
        <v>32396677</v>
      </c>
      <c r="R900" s="192">
        <v>5686412</v>
      </c>
      <c r="S900" s="193">
        <v>45658</v>
      </c>
    </row>
    <row r="901" spans="1:19" x14ac:dyDescent="0.2">
      <c r="A901" s="194">
        <v>2500047</v>
      </c>
      <c r="B901" s="199">
        <v>100</v>
      </c>
      <c r="C901" s="196" t="s">
        <v>73</v>
      </c>
      <c r="D901" s="196" t="s">
        <v>92</v>
      </c>
      <c r="E901" s="194">
        <v>1</v>
      </c>
      <c r="F901" s="196"/>
      <c r="G901" s="196" t="s">
        <v>99</v>
      </c>
      <c r="H901" s="195">
        <v>0.6</v>
      </c>
      <c r="I901" s="199">
        <v>30</v>
      </c>
      <c r="J901" s="194">
        <v>19</v>
      </c>
      <c r="K901" s="196" t="s">
        <v>145</v>
      </c>
      <c r="L901" s="196" t="s">
        <v>167</v>
      </c>
      <c r="M901" s="198" t="s">
        <v>165</v>
      </c>
      <c r="N901" s="199">
        <v>700</v>
      </c>
      <c r="O901" s="199"/>
      <c r="P901" s="199"/>
      <c r="Q901" s="194">
        <v>32397214</v>
      </c>
      <c r="R901" s="194">
        <v>5683477</v>
      </c>
      <c r="S901" s="197">
        <v>45658</v>
      </c>
    </row>
    <row r="902" spans="1:19" x14ac:dyDescent="0.2">
      <c r="A902" s="192">
        <v>2500048</v>
      </c>
      <c r="B902" s="3">
        <v>35</v>
      </c>
      <c r="C902" s="13" t="s">
        <v>73</v>
      </c>
      <c r="D902" s="13" t="s">
        <v>96</v>
      </c>
      <c r="E902" s="192">
        <v>3</v>
      </c>
      <c r="F902" s="13"/>
      <c r="H902" t="s">
        <v>159</v>
      </c>
      <c r="I902" s="3"/>
      <c r="J902" s="192"/>
      <c r="K902" s="13" t="s">
        <v>145</v>
      </c>
      <c r="L902" s="13" t="s">
        <v>167</v>
      </c>
      <c r="M902" s="198" t="s">
        <v>165</v>
      </c>
      <c r="N902" s="3">
        <v>15000</v>
      </c>
      <c r="O902" s="3"/>
      <c r="P902" s="3"/>
      <c r="Q902" s="192">
        <v>32397170</v>
      </c>
      <c r="R902" s="192">
        <v>5681658</v>
      </c>
      <c r="S902" s="193">
        <v>45658</v>
      </c>
    </row>
    <row r="903" spans="1:19" x14ac:dyDescent="0.2">
      <c r="A903" s="194">
        <v>2500049</v>
      </c>
      <c r="B903" s="199">
        <v>85</v>
      </c>
      <c r="C903" s="196" t="s">
        <v>73</v>
      </c>
      <c r="D903" s="196" t="s">
        <v>92</v>
      </c>
      <c r="E903" s="194">
        <v>6</v>
      </c>
      <c r="F903" s="196" t="s">
        <v>119</v>
      </c>
      <c r="G903" s="196" t="s">
        <v>99</v>
      </c>
      <c r="H903" s="195" t="s">
        <v>159</v>
      </c>
      <c r="I903" s="199"/>
      <c r="J903" s="199"/>
      <c r="K903" s="196" t="s">
        <v>145</v>
      </c>
      <c r="L903" s="196" t="s">
        <v>167</v>
      </c>
      <c r="M903" s="198" t="s">
        <v>165</v>
      </c>
      <c r="N903" s="199">
        <v>1000</v>
      </c>
      <c r="O903" s="199"/>
      <c r="P903" s="199"/>
      <c r="Q903" s="194">
        <v>32394846</v>
      </c>
      <c r="R903" s="194">
        <v>5682147</v>
      </c>
      <c r="S903" s="197">
        <v>45658</v>
      </c>
    </row>
    <row r="904" spans="1:19" x14ac:dyDescent="0.2">
      <c r="A904" s="192">
        <v>2500050</v>
      </c>
      <c r="B904" s="3">
        <v>2.6</v>
      </c>
      <c r="C904" s="13" t="s">
        <v>105</v>
      </c>
      <c r="D904" s="13" t="s">
        <v>161</v>
      </c>
      <c r="E904" s="192">
        <v>5</v>
      </c>
      <c r="F904" s="13"/>
      <c r="H904" t="s">
        <v>159</v>
      </c>
      <c r="I904" s="3"/>
      <c r="J904" s="192"/>
      <c r="K904" s="13" t="s">
        <v>145</v>
      </c>
      <c r="L904" s="13" t="s">
        <v>167</v>
      </c>
      <c r="M904" s="198" t="s">
        <v>165</v>
      </c>
      <c r="N904" s="3"/>
      <c r="O904" s="3"/>
      <c r="P904" s="3"/>
      <c r="Q904" s="192">
        <v>32399420</v>
      </c>
      <c r="R904" s="192">
        <v>5686362</v>
      </c>
      <c r="S904" s="193">
        <v>45658</v>
      </c>
    </row>
    <row r="905" spans="1:19" x14ac:dyDescent="0.2">
      <c r="A905" s="194">
        <v>2500051</v>
      </c>
      <c r="B905" s="199">
        <v>0.7</v>
      </c>
      <c r="C905" s="196" t="s">
        <v>105</v>
      </c>
      <c r="D905" s="196" t="s">
        <v>111</v>
      </c>
      <c r="E905" s="194">
        <v>4</v>
      </c>
      <c r="F905" s="196"/>
      <c r="G905" s="196"/>
      <c r="H905" s="195" t="s">
        <v>159</v>
      </c>
      <c r="I905" s="199"/>
      <c r="J905" s="194"/>
      <c r="K905" s="196" t="s">
        <v>145</v>
      </c>
      <c r="L905" s="196" t="s">
        <v>167</v>
      </c>
      <c r="M905" s="198" t="s">
        <v>165</v>
      </c>
      <c r="N905" s="199"/>
      <c r="O905" s="199"/>
      <c r="P905" s="199"/>
      <c r="Q905" s="194">
        <v>32399767</v>
      </c>
      <c r="R905" s="194">
        <v>5684087</v>
      </c>
      <c r="S905" s="197">
        <v>45658</v>
      </c>
    </row>
    <row r="906" spans="1:19" x14ac:dyDescent="0.2">
      <c r="A906" s="192">
        <v>2500053</v>
      </c>
      <c r="B906" s="3">
        <v>70</v>
      </c>
      <c r="C906" s="13" t="s">
        <v>93</v>
      </c>
      <c r="D906" s="13" t="s">
        <v>94</v>
      </c>
      <c r="E906" s="192">
        <v>7</v>
      </c>
      <c r="F906" s="13"/>
      <c r="H906" t="s">
        <v>159</v>
      </c>
      <c r="I906" s="3"/>
      <c r="J906" s="3"/>
      <c r="K906" s="13" t="s">
        <v>145</v>
      </c>
      <c r="L906" s="13" t="s">
        <v>167</v>
      </c>
      <c r="M906" s="198" t="s">
        <v>165</v>
      </c>
      <c r="N906" s="3"/>
      <c r="O906" s="3"/>
      <c r="P906" s="3"/>
      <c r="Q906" s="192">
        <v>32397073</v>
      </c>
      <c r="R906" s="192">
        <v>5685076</v>
      </c>
      <c r="S906" s="193">
        <v>45658</v>
      </c>
    </row>
    <row r="907" spans="1:19" x14ac:dyDescent="0.2">
      <c r="A907" s="194">
        <v>2500054</v>
      </c>
      <c r="B907" s="199">
        <v>60</v>
      </c>
      <c r="C907" s="196" t="s">
        <v>93</v>
      </c>
      <c r="D907" s="196" t="s">
        <v>94</v>
      </c>
      <c r="E907" s="194">
        <v>7</v>
      </c>
      <c r="F907" s="196"/>
      <c r="G907" s="196"/>
      <c r="H907" s="195" t="s">
        <v>159</v>
      </c>
      <c r="I907" s="199"/>
      <c r="J907" s="194"/>
      <c r="K907" s="196" t="s">
        <v>145</v>
      </c>
      <c r="L907" s="196" t="s">
        <v>167</v>
      </c>
      <c r="M907" s="198" t="s">
        <v>165</v>
      </c>
      <c r="N907" s="199"/>
      <c r="O907" s="199"/>
      <c r="P907" s="199"/>
      <c r="Q907" s="194">
        <v>32396531</v>
      </c>
      <c r="R907" s="194">
        <v>5685886</v>
      </c>
      <c r="S907" s="197">
        <v>45658</v>
      </c>
    </row>
    <row r="908" spans="1:19" x14ac:dyDescent="0.2">
      <c r="A908" s="192">
        <v>2600001</v>
      </c>
      <c r="B908" s="3">
        <v>210</v>
      </c>
      <c r="C908" s="13" t="s">
        <v>73</v>
      </c>
      <c r="D908" s="13" t="s">
        <v>92</v>
      </c>
      <c r="E908" s="192">
        <v>1</v>
      </c>
      <c r="F908" s="13"/>
      <c r="G908" s="13" t="s">
        <v>99</v>
      </c>
      <c r="H908">
        <v>0.6</v>
      </c>
      <c r="I908" s="192">
        <v>25</v>
      </c>
      <c r="J908" s="192">
        <v>24</v>
      </c>
      <c r="K908" s="13" t="s">
        <v>146</v>
      </c>
      <c r="L908" s="13" t="s">
        <v>167</v>
      </c>
      <c r="M908" s="198" t="s">
        <v>165</v>
      </c>
      <c r="N908" s="3">
        <v>700</v>
      </c>
      <c r="O908" s="3"/>
      <c r="P908" s="3"/>
      <c r="Q908" s="192">
        <v>32393563</v>
      </c>
      <c r="R908" s="192">
        <v>5690163</v>
      </c>
      <c r="S908" s="193">
        <v>45658</v>
      </c>
    </row>
    <row r="909" spans="1:19" x14ac:dyDescent="0.2">
      <c r="A909" s="194">
        <v>2600002</v>
      </c>
      <c r="B909" s="199">
        <v>140</v>
      </c>
      <c r="C909" s="196" t="s">
        <v>73</v>
      </c>
      <c r="D909" s="196" t="s">
        <v>92</v>
      </c>
      <c r="E909" s="194">
        <v>2</v>
      </c>
      <c r="F909" s="196"/>
      <c r="G909" s="196" t="s">
        <v>83</v>
      </c>
      <c r="H909" s="195">
        <v>2.5</v>
      </c>
      <c r="I909" s="199"/>
      <c r="J909" s="194">
        <v>18</v>
      </c>
      <c r="K909" s="196" t="s">
        <v>146</v>
      </c>
      <c r="L909" s="196" t="s">
        <v>167</v>
      </c>
      <c r="M909" s="198" t="s">
        <v>165</v>
      </c>
      <c r="N909" s="199"/>
      <c r="O909" s="199"/>
      <c r="P909" s="199"/>
      <c r="Q909" s="194">
        <v>32393671</v>
      </c>
      <c r="R909" s="194">
        <v>5690239</v>
      </c>
      <c r="S909" s="197">
        <v>45658</v>
      </c>
    </row>
    <row r="910" spans="1:19" x14ac:dyDescent="0.2">
      <c r="A910" s="192">
        <v>2600003</v>
      </c>
      <c r="B910" s="3">
        <v>95</v>
      </c>
      <c r="C910" s="13" t="s">
        <v>73</v>
      </c>
      <c r="D910" s="13" t="s">
        <v>92</v>
      </c>
      <c r="E910" s="192">
        <v>1</v>
      </c>
      <c r="F910" s="13"/>
      <c r="G910" s="13" t="s">
        <v>99</v>
      </c>
      <c r="H910">
        <v>0.9</v>
      </c>
      <c r="I910" s="192">
        <v>20</v>
      </c>
      <c r="J910" s="192">
        <v>18</v>
      </c>
      <c r="K910" s="13" t="s">
        <v>146</v>
      </c>
      <c r="L910" s="13" t="s">
        <v>167</v>
      </c>
      <c r="M910" s="198" t="s">
        <v>165</v>
      </c>
      <c r="N910" s="3">
        <v>500</v>
      </c>
      <c r="O910" s="3"/>
      <c r="P910" s="3"/>
      <c r="Q910" s="192">
        <v>32393838</v>
      </c>
      <c r="R910" s="192">
        <v>5690172</v>
      </c>
      <c r="S910" s="193">
        <v>45658</v>
      </c>
    </row>
    <row r="911" spans="1:19" x14ac:dyDescent="0.2">
      <c r="A911" s="194">
        <v>2600004</v>
      </c>
      <c r="B911" s="199">
        <v>165</v>
      </c>
      <c r="C911" s="196" t="s">
        <v>73</v>
      </c>
      <c r="D911" s="196" t="s">
        <v>92</v>
      </c>
      <c r="E911" s="194">
        <v>2</v>
      </c>
      <c r="F911" s="196"/>
      <c r="G911" s="196" t="s">
        <v>83</v>
      </c>
      <c r="H911" s="195">
        <v>2.2999999999999998</v>
      </c>
      <c r="I911" s="199"/>
      <c r="J911" s="194">
        <v>17</v>
      </c>
      <c r="K911" s="196" t="s">
        <v>146</v>
      </c>
      <c r="L911" s="196" t="s">
        <v>167</v>
      </c>
      <c r="M911" s="198" t="s">
        <v>165</v>
      </c>
      <c r="N911" s="199"/>
      <c r="O911" s="199"/>
      <c r="P911" s="199"/>
      <c r="Q911" s="194">
        <v>32393989</v>
      </c>
      <c r="R911" s="194">
        <v>5690186</v>
      </c>
      <c r="S911" s="197">
        <v>45658</v>
      </c>
    </row>
    <row r="912" spans="1:19" x14ac:dyDescent="0.2">
      <c r="A912" s="192">
        <v>2600005</v>
      </c>
      <c r="B912" s="3">
        <v>220</v>
      </c>
      <c r="C912" s="13" t="s">
        <v>73</v>
      </c>
      <c r="D912" s="13" t="s">
        <v>79</v>
      </c>
      <c r="E912" s="192">
        <v>2</v>
      </c>
      <c r="F912" s="13"/>
      <c r="G912" s="13" t="s">
        <v>83</v>
      </c>
      <c r="H912">
        <v>3</v>
      </c>
      <c r="I912" s="3"/>
      <c r="J912" s="3">
        <v>16</v>
      </c>
      <c r="K912" s="13" t="s">
        <v>146</v>
      </c>
      <c r="L912" s="13" t="s">
        <v>167</v>
      </c>
      <c r="M912" s="198" t="s">
        <v>165</v>
      </c>
      <c r="N912" s="3"/>
      <c r="O912" s="3"/>
      <c r="P912" s="3"/>
      <c r="Q912" s="192">
        <v>32394079</v>
      </c>
      <c r="R912" s="192">
        <v>5690322</v>
      </c>
      <c r="S912" s="193">
        <v>45658</v>
      </c>
    </row>
    <row r="913" spans="1:19" x14ac:dyDescent="0.2">
      <c r="A913" s="194">
        <v>2600006</v>
      </c>
      <c r="B913" s="199">
        <v>125</v>
      </c>
      <c r="C913" s="196" t="s">
        <v>73</v>
      </c>
      <c r="D913" s="196" t="s">
        <v>97</v>
      </c>
      <c r="E913" s="194">
        <v>3</v>
      </c>
      <c r="F913" s="196"/>
      <c r="G913" s="196"/>
      <c r="H913" s="195" t="s">
        <v>159</v>
      </c>
      <c r="I913" s="199"/>
      <c r="J913" s="199"/>
      <c r="K913" s="196" t="s">
        <v>146</v>
      </c>
      <c r="L913" s="196" t="s">
        <v>167</v>
      </c>
      <c r="M913" s="198" t="s">
        <v>165</v>
      </c>
      <c r="N913" s="199">
        <v>25000</v>
      </c>
      <c r="O913" s="199"/>
      <c r="P913" s="199"/>
      <c r="Q913" s="194">
        <v>32394244</v>
      </c>
      <c r="R913" s="194">
        <v>5690195</v>
      </c>
      <c r="S913" s="197">
        <v>45658</v>
      </c>
    </row>
    <row r="914" spans="1:19" x14ac:dyDescent="0.2">
      <c r="A914" s="192">
        <v>2600007</v>
      </c>
      <c r="B914" s="3">
        <v>130</v>
      </c>
      <c r="C914" s="13" t="s">
        <v>73</v>
      </c>
      <c r="D914" s="13" t="s">
        <v>92</v>
      </c>
      <c r="E914" s="192">
        <v>2</v>
      </c>
      <c r="F914" s="13"/>
      <c r="G914" s="13" t="s">
        <v>114</v>
      </c>
      <c r="H914">
        <v>2.1</v>
      </c>
      <c r="I914" s="3"/>
      <c r="J914" s="3">
        <v>14</v>
      </c>
      <c r="K914" s="13" t="s">
        <v>146</v>
      </c>
      <c r="L914" s="13" t="s">
        <v>167</v>
      </c>
      <c r="M914" s="198" t="s">
        <v>165</v>
      </c>
      <c r="N914" s="3"/>
      <c r="O914" s="3"/>
      <c r="P914" s="3"/>
      <c r="Q914" s="192">
        <v>32394097</v>
      </c>
      <c r="R914" s="192">
        <v>5690011</v>
      </c>
      <c r="S914" s="193">
        <v>45658</v>
      </c>
    </row>
    <row r="915" spans="1:19" x14ac:dyDescent="0.2">
      <c r="A915" s="194">
        <v>2600008</v>
      </c>
      <c r="B915" s="199">
        <v>140</v>
      </c>
      <c r="C915" s="196" t="s">
        <v>73</v>
      </c>
      <c r="D915" s="196" t="s">
        <v>79</v>
      </c>
      <c r="E915" s="194">
        <v>2</v>
      </c>
      <c r="F915" s="196"/>
      <c r="G915" s="196" t="s">
        <v>91</v>
      </c>
      <c r="H915" s="195">
        <v>2.1</v>
      </c>
      <c r="I915" s="199"/>
      <c r="J915" s="199">
        <v>14</v>
      </c>
      <c r="K915" s="196" t="s">
        <v>146</v>
      </c>
      <c r="L915" s="196" t="s">
        <v>167</v>
      </c>
      <c r="M915" s="198" t="s">
        <v>165</v>
      </c>
      <c r="N915" s="199"/>
      <c r="O915" s="199"/>
      <c r="P915" s="199"/>
      <c r="Q915" s="194">
        <v>32394319</v>
      </c>
      <c r="R915" s="194">
        <v>5689942</v>
      </c>
      <c r="S915" s="197">
        <v>45658</v>
      </c>
    </row>
    <row r="916" spans="1:19" x14ac:dyDescent="0.2">
      <c r="A916" s="192">
        <v>2600009</v>
      </c>
      <c r="B916" s="3">
        <v>60</v>
      </c>
      <c r="C916" s="13" t="s">
        <v>73</v>
      </c>
      <c r="D916" s="13" t="s">
        <v>96</v>
      </c>
      <c r="E916" s="192">
        <v>3</v>
      </c>
      <c r="F916" s="13"/>
      <c r="H916" t="s">
        <v>159</v>
      </c>
      <c r="I916" s="3"/>
      <c r="J916" s="192"/>
      <c r="K916" s="13" t="s">
        <v>146</v>
      </c>
      <c r="L916" s="13" t="s">
        <v>167</v>
      </c>
      <c r="M916" s="198" t="s">
        <v>165</v>
      </c>
      <c r="N916" s="3">
        <v>15000</v>
      </c>
      <c r="O916" s="3"/>
      <c r="P916" s="3"/>
      <c r="Q916" s="192">
        <v>32394540</v>
      </c>
      <c r="R916" s="192">
        <v>5689843</v>
      </c>
      <c r="S916" s="193">
        <v>45658</v>
      </c>
    </row>
    <row r="917" spans="1:19" x14ac:dyDescent="0.2">
      <c r="A917" s="194">
        <v>2600010</v>
      </c>
      <c r="B917" s="199">
        <v>130</v>
      </c>
      <c r="C917" s="196" t="s">
        <v>73</v>
      </c>
      <c r="D917" s="196" t="s">
        <v>92</v>
      </c>
      <c r="E917" s="194">
        <v>2</v>
      </c>
      <c r="F917" s="196"/>
      <c r="G917" s="196" t="s">
        <v>81</v>
      </c>
      <c r="H917" s="195">
        <v>1.5</v>
      </c>
      <c r="I917" s="199"/>
      <c r="J917" s="199">
        <v>17</v>
      </c>
      <c r="K917" s="196" t="s">
        <v>146</v>
      </c>
      <c r="L917" s="196" t="s">
        <v>167</v>
      </c>
      <c r="M917" s="198" t="s">
        <v>165</v>
      </c>
      <c r="N917" s="199"/>
      <c r="O917" s="199"/>
      <c r="P917" s="199"/>
      <c r="Q917" s="194">
        <v>32394012</v>
      </c>
      <c r="R917" s="194">
        <v>5689775</v>
      </c>
      <c r="S917" s="197">
        <v>45658</v>
      </c>
    </row>
    <row r="918" spans="1:19" x14ac:dyDescent="0.2">
      <c r="A918" s="192">
        <v>2600011</v>
      </c>
      <c r="B918" s="3">
        <v>125</v>
      </c>
      <c r="C918" s="13" t="s">
        <v>73</v>
      </c>
      <c r="D918" s="13" t="s">
        <v>92</v>
      </c>
      <c r="E918" s="192">
        <v>1</v>
      </c>
      <c r="F918" s="13"/>
      <c r="G918" s="13" t="s">
        <v>107</v>
      </c>
      <c r="H918">
        <v>0.4</v>
      </c>
      <c r="I918" s="3">
        <v>20</v>
      </c>
      <c r="J918" s="192">
        <v>19</v>
      </c>
      <c r="K918" s="13" t="s">
        <v>146</v>
      </c>
      <c r="L918" s="13" t="s">
        <v>167</v>
      </c>
      <c r="M918" s="198" t="s">
        <v>165</v>
      </c>
      <c r="N918" s="3">
        <v>500</v>
      </c>
      <c r="O918" s="3"/>
      <c r="P918" s="3"/>
      <c r="Q918" s="192">
        <v>32393924</v>
      </c>
      <c r="R918" s="192">
        <v>5689703</v>
      </c>
      <c r="S918" s="193">
        <v>45658</v>
      </c>
    </row>
    <row r="919" spans="1:19" x14ac:dyDescent="0.2">
      <c r="A919" s="194">
        <v>2600012</v>
      </c>
      <c r="B919" s="199">
        <v>150</v>
      </c>
      <c r="C919" s="196" t="s">
        <v>73</v>
      </c>
      <c r="D919" s="196" t="s">
        <v>92</v>
      </c>
      <c r="E919" s="194">
        <v>2</v>
      </c>
      <c r="F919" s="196"/>
      <c r="G919" s="196" t="s">
        <v>84</v>
      </c>
      <c r="H919" s="195">
        <v>0.6</v>
      </c>
      <c r="I919" s="199"/>
      <c r="J919" s="199">
        <v>19</v>
      </c>
      <c r="K919" s="196" t="s">
        <v>146</v>
      </c>
      <c r="L919" s="196" t="s">
        <v>167</v>
      </c>
      <c r="M919" s="198" t="s">
        <v>165</v>
      </c>
      <c r="N919" s="199"/>
      <c r="O919" s="199"/>
      <c r="P919" s="199"/>
      <c r="Q919" s="194">
        <v>32394129</v>
      </c>
      <c r="R919" s="194">
        <v>5689575</v>
      </c>
      <c r="S919" s="197">
        <v>45658</v>
      </c>
    </row>
    <row r="920" spans="1:19" x14ac:dyDescent="0.2">
      <c r="A920" s="192">
        <v>2600013</v>
      </c>
      <c r="B920" s="3">
        <v>160</v>
      </c>
      <c r="C920" s="13" t="s">
        <v>73</v>
      </c>
      <c r="D920" s="13" t="s">
        <v>92</v>
      </c>
      <c r="E920" s="192">
        <v>1</v>
      </c>
      <c r="F920" s="13"/>
      <c r="G920" s="13" t="s">
        <v>107</v>
      </c>
      <c r="H920">
        <v>0.5</v>
      </c>
      <c r="I920" s="192">
        <v>25</v>
      </c>
      <c r="J920" s="192">
        <v>19</v>
      </c>
      <c r="K920" s="13" t="s">
        <v>146</v>
      </c>
      <c r="L920" s="13" t="s">
        <v>167</v>
      </c>
      <c r="M920" s="198" t="s">
        <v>165</v>
      </c>
      <c r="N920" s="3">
        <v>500</v>
      </c>
      <c r="O920" s="3"/>
      <c r="P920" s="3"/>
      <c r="Q920" s="192">
        <v>32394352</v>
      </c>
      <c r="R920" s="192">
        <v>5689411</v>
      </c>
      <c r="S920" s="193">
        <v>45658</v>
      </c>
    </row>
    <row r="921" spans="1:19" x14ac:dyDescent="0.2">
      <c r="A921" s="194">
        <v>2600014</v>
      </c>
      <c r="B921" s="199">
        <v>120</v>
      </c>
      <c r="C921" s="196" t="s">
        <v>73</v>
      </c>
      <c r="D921" s="196" t="s">
        <v>79</v>
      </c>
      <c r="E921" s="194">
        <v>2</v>
      </c>
      <c r="F921" s="196"/>
      <c r="G921" s="196" t="s">
        <v>83</v>
      </c>
      <c r="H921" s="195">
        <v>2.5</v>
      </c>
      <c r="I921" s="199"/>
      <c r="J921" s="199">
        <v>13</v>
      </c>
      <c r="K921" s="196" t="s">
        <v>146</v>
      </c>
      <c r="L921" s="196" t="s">
        <v>167</v>
      </c>
      <c r="M921" s="198" t="s">
        <v>165</v>
      </c>
      <c r="N921" s="199"/>
      <c r="O921" s="199"/>
      <c r="P921" s="199"/>
      <c r="Q921" s="194">
        <v>32394184</v>
      </c>
      <c r="R921" s="194">
        <v>5689828</v>
      </c>
      <c r="S921" s="197">
        <v>45658</v>
      </c>
    </row>
    <row r="922" spans="1:19" x14ac:dyDescent="0.2">
      <c r="A922" s="192">
        <v>2600015</v>
      </c>
      <c r="B922" s="3">
        <v>85</v>
      </c>
      <c r="C922" s="13" t="s">
        <v>73</v>
      </c>
      <c r="D922" s="13" t="s">
        <v>92</v>
      </c>
      <c r="E922" s="192">
        <v>6</v>
      </c>
      <c r="F922" s="13" t="s">
        <v>119</v>
      </c>
      <c r="G922" s="13" t="s">
        <v>99</v>
      </c>
      <c r="H922" t="s">
        <v>159</v>
      </c>
      <c r="I922" s="3"/>
      <c r="J922" s="3"/>
      <c r="K922" s="13" t="s">
        <v>146</v>
      </c>
      <c r="L922" s="13" t="s">
        <v>167</v>
      </c>
      <c r="M922" s="198" t="s">
        <v>165</v>
      </c>
      <c r="N922" s="3">
        <v>1000</v>
      </c>
      <c r="O922" s="3"/>
      <c r="P922" s="3"/>
      <c r="Q922" s="192">
        <v>32393530</v>
      </c>
      <c r="R922" s="192">
        <v>5689614</v>
      </c>
      <c r="S922" s="193">
        <v>45658</v>
      </c>
    </row>
    <row r="923" spans="1:19" x14ac:dyDescent="0.2">
      <c r="A923" s="194">
        <v>2600016</v>
      </c>
      <c r="B923" s="199">
        <v>3.1</v>
      </c>
      <c r="C923" s="196" t="s">
        <v>105</v>
      </c>
      <c r="D923" s="196" t="s">
        <v>161</v>
      </c>
      <c r="E923" s="194">
        <v>5</v>
      </c>
      <c r="F923" s="196"/>
      <c r="G923" s="196"/>
      <c r="H923" s="195" t="s">
        <v>159</v>
      </c>
      <c r="I923" s="199"/>
      <c r="J923" s="199"/>
      <c r="K923" s="196" t="s">
        <v>146</v>
      </c>
      <c r="L923" s="196" t="s">
        <v>167</v>
      </c>
      <c r="M923" s="198" t="s">
        <v>165</v>
      </c>
      <c r="N923" s="199"/>
      <c r="O923" s="199"/>
      <c r="P923" s="199"/>
      <c r="Q923" s="194">
        <v>32393342</v>
      </c>
      <c r="R923" s="194">
        <v>5689412</v>
      </c>
      <c r="S923" s="197">
        <v>45658</v>
      </c>
    </row>
    <row r="924" spans="1:19" x14ac:dyDescent="0.2">
      <c r="A924" s="192">
        <v>2600017</v>
      </c>
      <c r="B924" s="3">
        <v>0.8</v>
      </c>
      <c r="C924" s="13" t="s">
        <v>105</v>
      </c>
      <c r="D924" s="13" t="s">
        <v>111</v>
      </c>
      <c r="E924" s="192">
        <v>4</v>
      </c>
      <c r="F924" s="13"/>
      <c r="H924" t="s">
        <v>159</v>
      </c>
      <c r="I924" s="3"/>
      <c r="J924" s="3"/>
      <c r="K924" s="13" t="s">
        <v>146</v>
      </c>
      <c r="L924" s="13" t="s">
        <v>167</v>
      </c>
      <c r="M924" s="198" t="s">
        <v>165</v>
      </c>
      <c r="N924" s="3"/>
      <c r="O924" s="3"/>
      <c r="P924" s="3"/>
      <c r="Q924" s="192">
        <v>32393654</v>
      </c>
      <c r="R924" s="192">
        <v>5689469</v>
      </c>
      <c r="S924" s="193">
        <v>45658</v>
      </c>
    </row>
    <row r="925" spans="1:19" x14ac:dyDescent="0.2">
      <c r="A925" s="194">
        <v>2600018</v>
      </c>
      <c r="B925" s="199">
        <v>21</v>
      </c>
      <c r="C925" s="196" t="s">
        <v>105</v>
      </c>
      <c r="D925" s="196" t="s">
        <v>161</v>
      </c>
      <c r="E925" s="194">
        <v>5</v>
      </c>
      <c r="F925" s="196"/>
      <c r="G925" s="196"/>
      <c r="H925" s="195" t="s">
        <v>159</v>
      </c>
      <c r="I925" s="199"/>
      <c r="J925" s="199"/>
      <c r="K925" s="196" t="s">
        <v>146</v>
      </c>
      <c r="L925" s="196" t="s">
        <v>167</v>
      </c>
      <c r="M925" s="198" t="s">
        <v>165</v>
      </c>
      <c r="N925" s="199"/>
      <c r="O925" s="199"/>
      <c r="P925" s="199"/>
      <c r="Q925" s="194">
        <v>32393946</v>
      </c>
      <c r="R925" s="194">
        <v>5689497</v>
      </c>
      <c r="S925" s="197">
        <v>45658</v>
      </c>
    </row>
    <row r="926" spans="1:19" x14ac:dyDescent="0.2">
      <c r="A926" s="192">
        <v>2700001</v>
      </c>
      <c r="B926" s="3">
        <v>110</v>
      </c>
      <c r="C926" s="13" t="s">
        <v>73</v>
      </c>
      <c r="D926" s="13" t="s">
        <v>79</v>
      </c>
      <c r="E926" s="192">
        <v>2</v>
      </c>
      <c r="F926" s="13"/>
      <c r="G926" s="13" t="s">
        <v>81</v>
      </c>
      <c r="H926">
        <v>2</v>
      </c>
      <c r="I926" s="3"/>
      <c r="J926" s="3">
        <v>14</v>
      </c>
      <c r="K926" s="13" t="s">
        <v>147</v>
      </c>
      <c r="L926" s="13" t="s">
        <v>167</v>
      </c>
      <c r="M926" s="198" t="s">
        <v>165</v>
      </c>
      <c r="N926" s="3"/>
      <c r="O926" s="3"/>
      <c r="P926" s="3"/>
      <c r="Q926" s="192">
        <v>32395818</v>
      </c>
      <c r="R926" s="192">
        <v>5689260</v>
      </c>
      <c r="S926" s="193">
        <v>45658</v>
      </c>
    </row>
    <row r="927" spans="1:19" x14ac:dyDescent="0.2">
      <c r="A927" s="194">
        <v>2700002</v>
      </c>
      <c r="B927" s="199">
        <v>50</v>
      </c>
      <c r="C927" s="196" t="s">
        <v>73</v>
      </c>
      <c r="D927" s="196" t="s">
        <v>96</v>
      </c>
      <c r="E927" s="194">
        <v>3</v>
      </c>
      <c r="F927" s="196"/>
      <c r="G927" s="196"/>
      <c r="H927" s="195" t="s">
        <v>159</v>
      </c>
      <c r="I927" s="199"/>
      <c r="J927" s="199"/>
      <c r="K927" s="196" t="s">
        <v>147</v>
      </c>
      <c r="L927" s="196" t="s">
        <v>167</v>
      </c>
      <c r="M927" s="198" t="s">
        <v>165</v>
      </c>
      <c r="N927" s="199">
        <v>5000</v>
      </c>
      <c r="O927" s="199"/>
      <c r="P927" s="199"/>
      <c r="Q927" s="194">
        <v>32395936</v>
      </c>
      <c r="R927" s="194">
        <v>5689317</v>
      </c>
      <c r="S927" s="197">
        <v>45658</v>
      </c>
    </row>
    <row r="928" spans="1:19" x14ac:dyDescent="0.2">
      <c r="A928" s="192">
        <v>2700003</v>
      </c>
      <c r="B928" s="3">
        <v>160</v>
      </c>
      <c r="C928" s="13" t="s">
        <v>73</v>
      </c>
      <c r="D928" s="13" t="s">
        <v>92</v>
      </c>
      <c r="E928" s="192">
        <v>2</v>
      </c>
      <c r="F928" s="13"/>
      <c r="G928" s="13" t="s">
        <v>99</v>
      </c>
      <c r="H928">
        <v>0.8</v>
      </c>
      <c r="I928" s="3"/>
      <c r="J928" s="3">
        <v>17</v>
      </c>
      <c r="K928" s="13" t="s">
        <v>147</v>
      </c>
      <c r="L928" s="13" t="s">
        <v>167</v>
      </c>
      <c r="M928" s="198" t="s">
        <v>165</v>
      </c>
      <c r="N928" s="3"/>
      <c r="O928" s="3"/>
      <c r="P928" s="3"/>
      <c r="Q928" s="192">
        <v>32396106</v>
      </c>
      <c r="R928" s="192">
        <v>5689327</v>
      </c>
      <c r="S928" s="193">
        <v>45658</v>
      </c>
    </row>
    <row r="929" spans="1:19" x14ac:dyDescent="0.2">
      <c r="A929" s="194">
        <v>2700004</v>
      </c>
      <c r="B929" s="199">
        <v>60</v>
      </c>
      <c r="C929" s="196" t="s">
        <v>73</v>
      </c>
      <c r="D929" s="196" t="s">
        <v>96</v>
      </c>
      <c r="E929" s="194">
        <v>3</v>
      </c>
      <c r="F929" s="196"/>
      <c r="G929" s="196"/>
      <c r="H929" s="195" t="s">
        <v>159</v>
      </c>
      <c r="I929" s="199"/>
      <c r="J929" s="199"/>
      <c r="K929" s="196" t="s">
        <v>147</v>
      </c>
      <c r="L929" s="196" t="s">
        <v>167</v>
      </c>
      <c r="M929" s="198" t="s">
        <v>165</v>
      </c>
      <c r="N929" s="199">
        <v>5000</v>
      </c>
      <c r="O929" s="199"/>
      <c r="P929" s="199"/>
      <c r="Q929" s="194">
        <v>32396196</v>
      </c>
      <c r="R929" s="194">
        <v>5688875</v>
      </c>
      <c r="S929" s="197">
        <v>45658</v>
      </c>
    </row>
    <row r="930" spans="1:19" x14ac:dyDescent="0.2">
      <c r="A930" s="192">
        <v>2700005</v>
      </c>
      <c r="B930" s="3">
        <v>150</v>
      </c>
      <c r="C930" s="13" t="s">
        <v>73</v>
      </c>
      <c r="D930" s="13" t="s">
        <v>92</v>
      </c>
      <c r="E930" s="192">
        <v>1</v>
      </c>
      <c r="F930" s="13"/>
      <c r="G930" s="13" t="s">
        <v>99</v>
      </c>
      <c r="H930">
        <v>1.1000000000000001</v>
      </c>
      <c r="I930" s="3">
        <v>20</v>
      </c>
      <c r="J930" s="3">
        <v>16</v>
      </c>
      <c r="K930" s="13" t="s">
        <v>147</v>
      </c>
      <c r="L930" s="13" t="s">
        <v>167</v>
      </c>
      <c r="M930" s="198" t="s">
        <v>165</v>
      </c>
      <c r="N930" s="3">
        <v>400</v>
      </c>
      <c r="O930" s="3"/>
      <c r="P930" s="3"/>
      <c r="Q930" s="192">
        <v>32396510</v>
      </c>
      <c r="R930" s="192">
        <v>5688715</v>
      </c>
      <c r="S930" s="193">
        <v>45658</v>
      </c>
    </row>
    <row r="931" spans="1:19" x14ac:dyDescent="0.2">
      <c r="A931" s="194">
        <v>2700006</v>
      </c>
      <c r="B931" s="199">
        <v>40</v>
      </c>
      <c r="C931" s="196" t="s">
        <v>73</v>
      </c>
      <c r="D931" s="196" t="s">
        <v>96</v>
      </c>
      <c r="E931" s="194">
        <v>3</v>
      </c>
      <c r="F931" s="196"/>
      <c r="G931" s="196"/>
      <c r="H931" s="195" t="s">
        <v>159</v>
      </c>
      <c r="I931" s="199"/>
      <c r="J931" s="199"/>
      <c r="K931" s="196" t="s">
        <v>147</v>
      </c>
      <c r="L931" s="196" t="s">
        <v>167</v>
      </c>
      <c r="M931" s="198" t="s">
        <v>165</v>
      </c>
      <c r="N931" s="199">
        <v>25000</v>
      </c>
      <c r="O931" s="199"/>
      <c r="P931" s="199"/>
      <c r="Q931" s="194">
        <v>32396620</v>
      </c>
      <c r="R931" s="194">
        <v>5688349</v>
      </c>
      <c r="S931" s="197">
        <v>45658</v>
      </c>
    </row>
    <row r="932" spans="1:19" x14ac:dyDescent="0.2">
      <c r="A932" s="192">
        <v>2700007</v>
      </c>
      <c r="B932" s="3">
        <v>55</v>
      </c>
      <c r="C932" s="13" t="s">
        <v>73</v>
      </c>
      <c r="D932" s="13" t="s">
        <v>96</v>
      </c>
      <c r="E932" s="192">
        <v>3</v>
      </c>
      <c r="F932" s="13"/>
      <c r="H932" t="s">
        <v>159</v>
      </c>
      <c r="I932" s="3"/>
      <c r="J932" s="3"/>
      <c r="K932" s="13" t="s">
        <v>147</v>
      </c>
      <c r="L932" s="13" t="s">
        <v>167</v>
      </c>
      <c r="M932" s="198" t="s">
        <v>165</v>
      </c>
      <c r="N932" s="3">
        <v>5000</v>
      </c>
      <c r="O932" s="3"/>
      <c r="P932" s="3"/>
      <c r="Q932" s="192">
        <v>32396864</v>
      </c>
      <c r="R932" s="192">
        <v>5687665</v>
      </c>
      <c r="S932" s="193">
        <v>45658</v>
      </c>
    </row>
    <row r="933" spans="1:19" x14ac:dyDescent="0.2">
      <c r="A933" s="194">
        <v>2700008</v>
      </c>
      <c r="B933" s="199">
        <v>85</v>
      </c>
      <c r="C933" s="196" t="s">
        <v>73</v>
      </c>
      <c r="D933" s="196" t="s">
        <v>92</v>
      </c>
      <c r="E933" s="194">
        <v>6</v>
      </c>
      <c r="F933" s="196" t="s">
        <v>119</v>
      </c>
      <c r="G933" s="196" t="s">
        <v>99</v>
      </c>
      <c r="H933" s="195" t="s">
        <v>159</v>
      </c>
      <c r="I933" s="199"/>
      <c r="J933" s="199"/>
      <c r="K933" s="196" t="s">
        <v>147</v>
      </c>
      <c r="L933" s="196" t="s">
        <v>167</v>
      </c>
      <c r="M933" s="198" t="s">
        <v>165</v>
      </c>
      <c r="N933" s="199">
        <v>1000</v>
      </c>
      <c r="O933" s="199"/>
      <c r="P933" s="199"/>
      <c r="Q933" s="194">
        <v>32398097</v>
      </c>
      <c r="R933" s="194">
        <v>5687777</v>
      </c>
      <c r="S933" s="197">
        <v>45658</v>
      </c>
    </row>
    <row r="934" spans="1:19" x14ac:dyDescent="0.2">
      <c r="A934" s="192">
        <v>2700009</v>
      </c>
      <c r="B934" s="3">
        <v>3.4</v>
      </c>
      <c r="C934" s="13" t="s">
        <v>105</v>
      </c>
      <c r="D934" s="13" t="s">
        <v>161</v>
      </c>
      <c r="E934" s="192">
        <v>5</v>
      </c>
      <c r="F934" s="13"/>
      <c r="H934" t="s">
        <v>159</v>
      </c>
      <c r="I934" s="3"/>
      <c r="J934" s="3"/>
      <c r="K934" s="13" t="s">
        <v>147</v>
      </c>
      <c r="L934" s="13" t="s">
        <v>167</v>
      </c>
      <c r="M934" s="198" t="s">
        <v>165</v>
      </c>
      <c r="N934" s="3"/>
      <c r="O934" s="3"/>
      <c r="P934" s="3"/>
      <c r="Q934" s="192">
        <v>32397058</v>
      </c>
      <c r="R934" s="192">
        <v>5689280</v>
      </c>
      <c r="S934" s="193">
        <v>45658</v>
      </c>
    </row>
    <row r="935" spans="1:19" x14ac:dyDescent="0.2">
      <c r="A935" s="194">
        <v>2700010</v>
      </c>
      <c r="B935" s="199">
        <v>0.7</v>
      </c>
      <c r="C935" s="196" t="s">
        <v>105</v>
      </c>
      <c r="D935" s="196" t="s">
        <v>111</v>
      </c>
      <c r="E935" s="194">
        <v>4</v>
      </c>
      <c r="F935" s="196"/>
      <c r="G935" s="196"/>
      <c r="H935" s="195" t="s">
        <v>159</v>
      </c>
      <c r="I935" s="199"/>
      <c r="J935" s="199"/>
      <c r="K935" s="196" t="s">
        <v>147</v>
      </c>
      <c r="L935" s="196" t="s">
        <v>167</v>
      </c>
      <c r="M935" s="198" t="s">
        <v>165</v>
      </c>
      <c r="N935" s="199"/>
      <c r="O935" s="199"/>
      <c r="P935" s="199"/>
      <c r="Q935" s="194">
        <v>32397309</v>
      </c>
      <c r="R935" s="194">
        <v>5687589</v>
      </c>
      <c r="S935" s="197">
        <v>45658</v>
      </c>
    </row>
  </sheetData>
  <sheetProtection algorithmName="SHA-512" hashValue="zuqgkjrpo+K+Kmunit8U/HP1GELeGYUpYAiOAME1rTWiDGmKrDWtuMY2UZFksVcV4WinG1hQjey2QK1kGhkRnQ==" saltValue="WolMZbKSK48YP71I1s251w==" spinCount="100000" sheet="1" selectLockedCells="1" selectUnlockedCells="1"/>
  <phoneticPr fontId="2" type="noConversion"/>
  <pageMargins left="0.78740157480314965" right="0.78740157480314965" top="0.98425196850393704" bottom="0.98425196850393704" header="0.51181102362204722" footer="0.51181102362204722"/>
  <pageSetup paperSize="8" scale="94" fitToHeight="0" orientation="landscape" r:id="rId1"/>
  <headerFooter alignWithMargins="0">
    <oddHeader>&amp;L&amp;"Arial,Fett"&amp;12Gutachterausschuss für Grundstückswerte in der Stadt Hagen
Bodenrichtwerte 2016</oddHeader>
    <oddFooter>&amp;Rerstellt am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BRW alle</vt:lpstr>
      <vt:lpstr>BRW Innenstadt</vt:lpstr>
      <vt:lpstr>GFZ- Umrechnungstabelle</vt:lpstr>
      <vt:lpstr>Umrechnungsfaktor Fläche</vt:lpstr>
      <vt:lpstr>Tiefenabstellung</vt:lpstr>
      <vt:lpstr>GA Zonale BRW</vt:lpstr>
      <vt:lpstr>'GA Zonale BRW'!Drucktitel</vt:lpstr>
    </vt:vector>
  </TitlesOfParts>
  <Company>Stadt Hagen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CSchäfer</dc:creator>
  <cp:lastModifiedBy>Kuster, Martin</cp:lastModifiedBy>
  <cp:lastPrinted>2024-02-20T15:33:20Z</cp:lastPrinted>
  <dcterms:created xsi:type="dcterms:W3CDTF">2011-03-21T08:55:27Z</dcterms:created>
  <dcterms:modified xsi:type="dcterms:W3CDTF">2025-04-25T12:46:24Z</dcterms:modified>
</cp:coreProperties>
</file>